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14220" windowHeight="11970" tabRatio="838"/>
  </bookViews>
  <sheets>
    <sheet name="Фінансовий план КНП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'Фінансовий план КНП'!$46:$49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'Фінансовий план КНП'!$A$1:$J$202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E137" i="14" l="1"/>
  <c r="E136" i="14" s="1"/>
  <c r="E122" i="14"/>
  <c r="F194" i="14" l="1"/>
  <c r="F189" i="14"/>
  <c r="F185" i="14"/>
  <c r="F109" i="14" l="1"/>
  <c r="F129" i="14"/>
  <c r="F128" i="14"/>
  <c r="F121" i="14"/>
  <c r="F102" i="14"/>
  <c r="F98" i="14"/>
  <c r="F120" i="14" l="1"/>
  <c r="H54" i="14" l="1"/>
  <c r="F64" i="14" l="1"/>
  <c r="F92" i="14" l="1"/>
  <c r="F88" i="14"/>
  <c r="F73" i="14"/>
  <c r="F69" i="14"/>
  <c r="F57" i="14"/>
  <c r="F53" i="14"/>
  <c r="F54" i="14"/>
  <c r="G52" i="14" l="1"/>
  <c r="H52" i="14"/>
  <c r="I52" i="14"/>
  <c r="I58" i="14" s="1"/>
  <c r="J52" i="14"/>
  <c r="E52" i="14"/>
  <c r="E58" i="14" s="1"/>
  <c r="K121" i="14" l="1"/>
  <c r="G122" i="14"/>
  <c r="G119" i="14" s="1"/>
  <c r="H122" i="14"/>
  <c r="I122" i="14"/>
  <c r="J122" i="14"/>
  <c r="E119" i="14"/>
  <c r="D137" i="14" l="1"/>
  <c r="D185" i="14"/>
  <c r="D181" i="14"/>
  <c r="D189" i="14"/>
  <c r="D52" i="14"/>
  <c r="D58" i="14" s="1"/>
  <c r="D59" i="14"/>
  <c r="D65" i="14"/>
  <c r="D68" i="14"/>
  <c r="D93" i="14"/>
  <c r="D74" i="14" l="1"/>
  <c r="G114" i="14" l="1"/>
  <c r="F116" i="14"/>
  <c r="F130" i="14" l="1"/>
  <c r="J91" i="14"/>
  <c r="P121" i="14"/>
  <c r="O121" i="14"/>
  <c r="N121" i="14"/>
  <c r="G91" i="14"/>
  <c r="E93" i="14"/>
  <c r="C93" i="14"/>
  <c r="F90" i="14" l="1"/>
  <c r="F89" i="14"/>
  <c r="M121" i="14"/>
  <c r="I93" i="14"/>
  <c r="F91" i="14"/>
  <c r="G93" i="14"/>
  <c r="H93" i="14"/>
  <c r="J93" i="14"/>
  <c r="F51" i="14"/>
  <c r="L121" i="14" l="1"/>
  <c r="F93" i="14"/>
  <c r="D85" i="14" l="1"/>
  <c r="G59" i="14" l="1"/>
  <c r="E196" i="14" l="1"/>
  <c r="F196" i="14"/>
  <c r="E195" i="14"/>
  <c r="F195" i="14"/>
  <c r="E194" i="14"/>
  <c r="D122" i="14"/>
  <c r="D136" i="14"/>
  <c r="D95" i="14"/>
  <c r="J68" i="14"/>
  <c r="I68" i="14"/>
  <c r="H68" i="14"/>
  <c r="G68" i="14"/>
  <c r="F117" i="14" l="1"/>
  <c r="D119" i="14"/>
  <c r="F124" i="14"/>
  <c r="F126" i="14"/>
  <c r="D86" i="14" l="1"/>
  <c r="F115" i="14" l="1"/>
  <c r="F135" i="14"/>
  <c r="D114" i="14" l="1"/>
  <c r="D132" i="14" s="1"/>
  <c r="H65" i="14" l="1"/>
  <c r="H85" i="14" s="1"/>
  <c r="F77" i="14" l="1"/>
  <c r="E107" i="14" l="1"/>
  <c r="D163" i="14"/>
  <c r="F164" i="14" l="1"/>
  <c r="F138" i="14" l="1"/>
  <c r="F139" i="14"/>
  <c r="F140" i="14"/>
  <c r="F141" i="14"/>
  <c r="F142" i="14"/>
  <c r="F143" i="14"/>
  <c r="F144" i="14"/>
  <c r="F123" i="14"/>
  <c r="F127" i="14"/>
  <c r="F131" i="14"/>
  <c r="F122" i="14" l="1"/>
  <c r="F118" i="14"/>
  <c r="J95" i="14" l="1"/>
  <c r="D152" i="14" l="1"/>
  <c r="E152" i="14"/>
  <c r="F152" i="14"/>
  <c r="G152" i="14"/>
  <c r="H152" i="14"/>
  <c r="I152" i="14"/>
  <c r="J152" i="14"/>
  <c r="C152" i="14"/>
  <c r="D147" i="14"/>
  <c r="D157" i="14" s="1"/>
  <c r="E147" i="14"/>
  <c r="F147" i="14"/>
  <c r="F157" i="14" s="1"/>
  <c r="G147" i="14"/>
  <c r="G157" i="14" s="1"/>
  <c r="H147" i="14"/>
  <c r="I147" i="14"/>
  <c r="J147" i="14"/>
  <c r="J157" i="14" s="1"/>
  <c r="C147" i="14"/>
  <c r="G137" i="14"/>
  <c r="H137" i="14"/>
  <c r="H136" i="14" s="1"/>
  <c r="I137" i="14"/>
  <c r="I136" i="14" s="1"/>
  <c r="J137" i="14"/>
  <c r="J136" i="14" s="1"/>
  <c r="C137" i="14"/>
  <c r="C136" i="14" s="1"/>
  <c r="D134" i="14"/>
  <c r="E134" i="14"/>
  <c r="E145" i="14" s="1"/>
  <c r="F134" i="14"/>
  <c r="G134" i="14"/>
  <c r="H134" i="14"/>
  <c r="I134" i="14"/>
  <c r="J134" i="14"/>
  <c r="C134" i="14"/>
  <c r="E114" i="14"/>
  <c r="E132" i="14" s="1"/>
  <c r="H114" i="14"/>
  <c r="I114" i="14"/>
  <c r="J114" i="14"/>
  <c r="C114" i="14"/>
  <c r="H119" i="14"/>
  <c r="I119" i="14"/>
  <c r="J119" i="14"/>
  <c r="C122" i="14"/>
  <c r="C119" i="14" s="1"/>
  <c r="C163" i="14"/>
  <c r="E163" i="14"/>
  <c r="G163" i="14"/>
  <c r="H163" i="14"/>
  <c r="I163" i="14"/>
  <c r="J163" i="14"/>
  <c r="F165" i="14"/>
  <c r="F166" i="14"/>
  <c r="F119" i="14" l="1"/>
  <c r="C157" i="14"/>
  <c r="E157" i="14"/>
  <c r="F114" i="14"/>
  <c r="I157" i="14"/>
  <c r="H157" i="14"/>
  <c r="C145" i="14"/>
  <c r="D145" i="14"/>
  <c r="D158" i="14" s="1"/>
  <c r="D160" i="14" s="1"/>
  <c r="I132" i="14"/>
  <c r="C132" i="14"/>
  <c r="F163" i="14"/>
  <c r="J145" i="14"/>
  <c r="G136" i="14"/>
  <c r="F136" i="14" s="1"/>
  <c r="F145" i="14" s="1"/>
  <c r="F137" i="14"/>
  <c r="H132" i="14"/>
  <c r="J132" i="14"/>
  <c r="H145" i="14"/>
  <c r="I145" i="14"/>
  <c r="E100" i="14"/>
  <c r="D100" i="14"/>
  <c r="E95" i="14"/>
  <c r="C95" i="14"/>
  <c r="E189" i="14"/>
  <c r="E193" i="14" s="1"/>
  <c r="C189" i="14"/>
  <c r="E185" i="14"/>
  <c r="C185" i="14"/>
  <c r="F181" i="14"/>
  <c r="F193" i="14" s="1"/>
  <c r="C181" i="14"/>
  <c r="F177" i="14"/>
  <c r="F178" i="14"/>
  <c r="F179" i="14"/>
  <c r="D176" i="14"/>
  <c r="E176" i="14"/>
  <c r="G176" i="14"/>
  <c r="H176" i="14"/>
  <c r="I176" i="14"/>
  <c r="J176" i="14"/>
  <c r="C176" i="14"/>
  <c r="F173" i="14"/>
  <c r="F174" i="14"/>
  <c r="F175" i="14"/>
  <c r="D172" i="14"/>
  <c r="E172" i="14"/>
  <c r="G172" i="14"/>
  <c r="H172" i="14"/>
  <c r="I172" i="14"/>
  <c r="J172" i="14"/>
  <c r="C172" i="14"/>
  <c r="F167" i="14"/>
  <c r="F168" i="14"/>
  <c r="F169" i="14"/>
  <c r="F170" i="14"/>
  <c r="F108" i="14"/>
  <c r="F110" i="14"/>
  <c r="D107" i="14"/>
  <c r="G107" i="14"/>
  <c r="H107" i="14"/>
  <c r="I107" i="14"/>
  <c r="J107" i="14"/>
  <c r="C107" i="14"/>
  <c r="F96" i="14"/>
  <c r="F97" i="14"/>
  <c r="F99" i="14"/>
  <c r="F101" i="14"/>
  <c r="F103" i="14"/>
  <c r="F104" i="14"/>
  <c r="F105" i="14"/>
  <c r="F106" i="14"/>
  <c r="G100" i="14"/>
  <c r="H100" i="14"/>
  <c r="I100" i="14"/>
  <c r="J100" i="14"/>
  <c r="C100" i="14"/>
  <c r="G95" i="14"/>
  <c r="H95" i="14"/>
  <c r="I95" i="14"/>
  <c r="C68" i="14"/>
  <c r="F56" i="14"/>
  <c r="F60" i="14"/>
  <c r="F61" i="14"/>
  <c r="F62" i="14"/>
  <c r="F63" i="14"/>
  <c r="F66" i="14"/>
  <c r="F67" i="14"/>
  <c r="F70" i="14"/>
  <c r="F71" i="14"/>
  <c r="F72" i="14"/>
  <c r="F75" i="14"/>
  <c r="F76" i="14"/>
  <c r="F78" i="14"/>
  <c r="F80" i="14"/>
  <c r="F81" i="14"/>
  <c r="F83" i="14"/>
  <c r="F84" i="14"/>
  <c r="E65" i="14"/>
  <c r="E85" i="14" s="1"/>
  <c r="G65" i="14"/>
  <c r="G85" i="14" s="1"/>
  <c r="I65" i="14"/>
  <c r="I85" i="14" s="1"/>
  <c r="J65" i="14"/>
  <c r="J85" i="14" s="1"/>
  <c r="C65" i="14"/>
  <c r="C85" i="14" s="1"/>
  <c r="F132" i="14" l="1"/>
  <c r="F158" i="14" s="1"/>
  <c r="F160" i="14" s="1"/>
  <c r="E158" i="14"/>
  <c r="E160" i="14" s="1"/>
  <c r="F85" i="14"/>
  <c r="C158" i="14"/>
  <c r="C160" i="14" s="1"/>
  <c r="G111" i="14"/>
  <c r="D111" i="14"/>
  <c r="E111" i="14"/>
  <c r="I158" i="14"/>
  <c r="I160" i="14" s="1"/>
  <c r="G132" i="14"/>
  <c r="J158" i="14"/>
  <c r="J160" i="14" s="1"/>
  <c r="G145" i="14"/>
  <c r="H158" i="14"/>
  <c r="H160" i="14" s="1"/>
  <c r="F176" i="14"/>
  <c r="F172" i="14"/>
  <c r="C111" i="14"/>
  <c r="F95" i="14"/>
  <c r="J111" i="14"/>
  <c r="H111" i="14"/>
  <c r="F107" i="14"/>
  <c r="I111" i="14"/>
  <c r="F100" i="14"/>
  <c r="F65" i="14"/>
  <c r="F68" i="14"/>
  <c r="E68" i="14"/>
  <c r="I59" i="14"/>
  <c r="J59" i="14"/>
  <c r="E59" i="14"/>
  <c r="G86" i="14"/>
  <c r="H59" i="14"/>
  <c r="H86" i="14" s="1"/>
  <c r="C59" i="14"/>
  <c r="F55" i="14"/>
  <c r="C52" i="14"/>
  <c r="E86" i="14" l="1"/>
  <c r="F52" i="14"/>
  <c r="G158" i="14"/>
  <c r="G160" i="14" s="1"/>
  <c r="J86" i="14"/>
  <c r="I86" i="14"/>
  <c r="F111" i="14"/>
  <c r="C86" i="14"/>
  <c r="J58" i="14"/>
  <c r="J74" i="14" s="1"/>
  <c r="J79" i="14" s="1"/>
  <c r="J82" i="14" s="1"/>
  <c r="I74" i="14"/>
  <c r="I79" i="14" s="1"/>
  <c r="H58" i="14"/>
  <c r="H74" i="14" s="1"/>
  <c r="H79" i="14" s="1"/>
  <c r="G58" i="14"/>
  <c r="G74" i="14" s="1"/>
  <c r="G79" i="14" s="1"/>
  <c r="G82" i="14" s="1"/>
  <c r="F59" i="14"/>
  <c r="F79" i="14" l="1"/>
  <c r="I82" i="14"/>
  <c r="H82" i="14"/>
  <c r="F86" i="14"/>
  <c r="F58" i="14"/>
  <c r="F82" i="14" l="1"/>
  <c r="F74" i="14"/>
  <c r="E74" i="14" l="1"/>
  <c r="E79" i="14" s="1"/>
  <c r="E82" i="14" l="1"/>
  <c r="C58" i="14"/>
  <c r="C74" i="14" s="1"/>
  <c r="C79" i="14" s="1"/>
  <c r="C82" i="14" s="1"/>
  <c r="D82" i="14" l="1"/>
</calcChain>
</file>

<file path=xl/sharedStrings.xml><?xml version="1.0" encoding="utf-8"?>
<sst xmlns="http://schemas.openxmlformats.org/spreadsheetml/2006/main" count="485" uniqueCount="194">
  <si>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</si>
  <si>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</si>
  <si>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</si>
  <si>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</si>
  <si>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</si>
  <si>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</si>
  <si>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</si>
  <si>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</si>
  <si>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</si>
  <si>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</si>
  <si>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</si>
  <si>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</si>
  <si>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</si>
  <si>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</si>
  <si>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</si>
  <si>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</si>
  <si>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придбання (виготовлення) інших необоротних матеріальних активів</t>
  </si>
  <si>
    <t>Чистий грошовий потік</t>
  </si>
  <si>
    <t>х</t>
  </si>
  <si>
    <t>Усього</t>
  </si>
  <si>
    <t xml:space="preserve">ІV 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</si>
  <si>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</si>
  <si>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</si>
  <si>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</si>
  <si>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</si>
  <si>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</si>
  <si>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</si>
  <si>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</si>
  <si>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</si>
  <si>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</si>
  <si>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</si>
  <si>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</si>
  <si>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</si>
  <si>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</si>
  <si>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</si>
  <si>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</si>
  <si>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</si>
  <si>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</si>
  <si>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</si>
  <si>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</si>
  <si>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</si>
  <si>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</si>
  <si>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</si>
  <si>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</si>
  <si>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</si>
  <si>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</si>
  <si>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x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</si>
  <si>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</si>
  <si>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</si>
  <si>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</si>
  <si>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</si>
  <si>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</si>
  <si>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</si>
  <si>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</si>
  <si>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</si>
  <si>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</si>
  <si>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</si>
  <si>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</si>
  <si>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</si>
  <si>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</si>
  <si>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</si>
  <si>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</si>
  <si>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</si>
  <si>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</si>
  <si>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</si>
  <si>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</si>
  <si>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</si>
  <si>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</si>
  <si>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</si>
  <si>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</si>
  <si>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</si>
  <si>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</si>
  <si>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</si>
  <si>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</si>
  <si>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</si>
  <si>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</si>
  <si>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</si>
  <si>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</si>
  <si>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</si>
  <si>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</si>
  <si>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</si>
  <si>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</si>
  <si>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</si>
  <si>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</si>
  <si>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</si>
  <si>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</si>
  <si>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</si>
  <si>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</si>
  <si>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</si>
  <si>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</si>
  <si>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</si>
  <si>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</si>
  <si>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</si>
  <si>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</si>
  <si>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</si>
  <si>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</si>
  <si>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</si>
  <si>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</si>
  <si>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</si>
  <si>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</si>
  <si>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</si>
  <si>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</si>
  <si>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</si>
  <si>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</si>
  <si>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</si>
  <si>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</si>
  <si>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</si>
  <si>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Суб"єкт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</si>
  <si>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</si>
  <si>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</si>
  <si>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</si>
  <si>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</si>
  <si>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</si>
  <si>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</si>
  <si>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відрахування частини чистого прибутку комунальними підприємствами, що є власністю Вінницької міської об"єднаної територіальної громади до бюджету Вінницької міської ОТГ</t>
  </si>
  <si>
    <t xml:space="preserve">єдиний внесок на загальнообов'язкове державне соціальне страхування    </t>
  </si>
  <si>
    <t>Витрачання на придбання необоротних активів, у тому числі: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</si>
  <si>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</si>
  <si>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</si>
  <si>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</si>
  <si>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</si>
  <si>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</si>
  <si>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</si>
  <si>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</si>
  <si>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</si>
  <si>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</si>
  <si>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</si>
  <si>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</si>
  <si>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</si>
  <si>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</si>
  <si>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</si>
  <si>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</si>
  <si>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</si>
  <si>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</si>
  <si>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</si>
  <si>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</si>
  <si>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</si>
  <si>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</si>
  <si>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</si>
  <si>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</si>
  <si>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</si>
  <si>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</si>
  <si>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</si>
  <si>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</si>
  <si>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</si>
  <si>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рішення виконавчого комітету міської ради</t>
  </si>
  <si>
    <t>від________________________№_______</t>
  </si>
  <si>
    <t>К. С. Ліваковський</t>
  </si>
  <si>
    <t>Директор КНП "ВМКЛ № 1 "</t>
  </si>
  <si>
    <t>надходження від відсотків за залишками коштів на поточних рахунках</t>
  </si>
  <si>
    <t>Усього доходів</t>
  </si>
  <si>
    <t>Усього витрат</t>
  </si>
  <si>
    <t>О. В. Шиш</t>
  </si>
  <si>
    <t>Директор Департаменту охорони здоров'я міської ради</t>
  </si>
  <si>
    <t>Директор Департаменту економіки і інвестицій міської ради</t>
  </si>
  <si>
    <t>М. Н. Мартьянов</t>
  </si>
  <si>
    <t>Комунальне некомерційне підприємство "Вінницька міська клінічна лікарня № 1"</t>
  </si>
  <si>
    <t>м. Вінниця</t>
  </si>
  <si>
    <t xml:space="preserve">Діяльність лікарняних закладів </t>
  </si>
  <si>
    <t>Комунальне некомерційне підприємство</t>
  </si>
  <si>
    <t>тис. грн.</t>
  </si>
  <si>
    <t>Комунальна</t>
  </si>
  <si>
    <t>(0432) 56-02-98</t>
  </si>
  <si>
    <t>ФІНАНСОВИЙ ПЛАН 
Комунального некомерційного підприємства "Вінницька міська клінічна лікарня №1"
на 2021 рік</t>
  </si>
  <si>
    <t xml:space="preserve">Очікуваний показник до кінця поточного 2020 року </t>
  </si>
  <si>
    <t xml:space="preserve">Факт
 минулого  2019 року </t>
  </si>
  <si>
    <t xml:space="preserve">Фінансовий план 
поточного 2020 року </t>
  </si>
  <si>
    <t xml:space="preserve">Плановий  
2021 рік </t>
  </si>
  <si>
    <t xml:space="preserve">Нараховані до сплати податки та збори до Державного бюджету України (податкові платежі) </t>
  </si>
  <si>
    <r>
      <t>придбання (створення)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</si>
  <si>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</si>
  <si>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Інші надходження </t>
    </r>
    <r>
      <rPr>
        <i/>
        <sz val="16"/>
        <color theme="1"/>
        <rFont val="Times New Roman"/>
        <family val="1"/>
        <charset val="204"/>
      </rPr>
      <t xml:space="preserve">(кошти бюджету Вінницької міської ОТГ) </t>
    </r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</si>
  <si>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</si>
  <si>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</si>
  <si>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</si>
  <si>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</si>
  <si>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 xml:space="preserve">інші податки, збори та платежі </t>
    </r>
    <r>
      <rPr>
        <i/>
        <sz val="16"/>
        <color theme="1"/>
        <rFont val="Times New Roman"/>
        <family val="1"/>
        <charset val="204"/>
      </rPr>
      <t>(профспілкові внески)</t>
    </r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</si>
  <si>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</si>
  <si>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</si>
  <si>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Витрати на оплату праці </t>
  </si>
  <si>
    <t xml:space="preserve">Відрахування на соціальні заходи </t>
  </si>
  <si>
    <t>Елементи операційних витрат</t>
  </si>
  <si>
    <t>Інші операційні витрати</t>
  </si>
  <si>
    <t>К.С.Ліваковський</t>
  </si>
  <si>
    <t xml:space="preserve">                                                             Н.Д. Луценко</t>
  </si>
  <si>
    <t xml:space="preserve">21029, м. Вінниця, вул. Хмельницьке шосе, 96 </t>
  </si>
  <si>
    <t xml:space="preserve">військовий збір  </t>
  </si>
  <si>
    <t xml:space="preserve">податок на доходи фізичних осіб  </t>
  </si>
  <si>
    <t>інші платежі (профспілкові внески)</t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</si>
  <si>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</si>
  <si>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t>Директор департаменту фінансів міської ради</t>
  </si>
  <si>
    <t>Департамент охорони здоров'я Вінницької міської ради</t>
  </si>
  <si>
    <t>Охорона здоров'я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</si>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</sst>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_-* #,##0.0_₴_-;\-* #,##0.0_₴_-;_-* &quot;-&quot;?_₴_-;_-@_-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/>
    <xf numFmtId="0" fontId="2" fillId="2" borderId="0" applyNumberFormat="0" applyBorder="0" applyAlignment="0" applyProtection="0"/>
    <xf numFmtId="0" fontId="25" fillId="3" borderId="0" applyNumberFormat="0" applyBorder="0" applyAlignment="0" applyProtection="0"/>
    <xf numFmtId="0" fontId="2" fillId="3" borderId="0" applyNumberFormat="0" applyBorder="0" applyAlignment="0" applyProtection="0"/>
    <xf numFmtId="0" fontId="25" fillId="4" borderId="0" applyNumberFormat="0" applyBorder="0" applyAlignment="0" applyProtection="0"/>
    <xf numFmtId="0" fontId="2" fillId="4" borderId="0" applyNumberFormat="0" applyBorder="0" applyAlignment="0" applyProtection="0"/>
    <xf numFmtId="0" fontId="25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6" borderId="0" applyNumberFormat="0" applyBorder="0" applyAlignment="0" applyProtection="0"/>
    <xf numFmtId="0" fontId="2" fillId="6" borderId="0" applyNumberFormat="0" applyBorder="0" applyAlignment="0" applyProtection="0"/>
    <xf numFmtId="0" fontId="25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9" borderId="0" applyNumberFormat="0" applyBorder="0" applyAlignment="0" applyProtection="0"/>
    <xf numFmtId="0" fontId="2" fillId="9" borderId="0" applyNumberFormat="0" applyBorder="0" applyAlignment="0" applyProtection="0"/>
    <xf numFmtId="0" fontId="25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5" borderId="0" applyNumberFormat="0" applyBorder="0" applyAlignment="0" applyProtection="0"/>
    <xf numFmtId="0" fontId="2" fillId="5" borderId="0" applyNumberFormat="0" applyBorder="0" applyAlignment="0" applyProtection="0"/>
    <xf numFmtId="0" fontId="25" fillId="8" borderId="0" applyNumberFormat="0" applyBorder="0" applyAlignment="0" applyProtection="0"/>
    <xf numFmtId="0" fontId="2" fillId="8" borderId="0" applyNumberFormat="0" applyBorder="0" applyAlignment="0" applyProtection="0"/>
    <xf numFmtId="0" fontId="25" fillId="11" borderId="0" applyNumberFormat="0" applyBorder="0" applyAlignment="0" applyProtection="0"/>
    <xf numFmtId="0" fontId="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6" fillId="12" borderId="0" applyNumberFormat="0" applyBorder="0" applyAlignment="0" applyProtection="0"/>
    <xf numFmtId="0" fontId="8" fillId="12" borderId="0" applyNumberFormat="0" applyBorder="0" applyAlignment="0" applyProtection="0"/>
    <xf numFmtId="0" fontId="26" fillId="9" borderId="0" applyNumberFormat="0" applyBorder="0" applyAlignment="0" applyProtection="0"/>
    <xf numFmtId="0" fontId="8" fillId="9" borderId="0" applyNumberFormat="0" applyBorder="0" applyAlignment="0" applyProtection="0"/>
    <xf numFmtId="0" fontId="26" fillId="10" borderId="0" applyNumberFormat="0" applyBorder="0" applyAlignment="0" applyProtection="0"/>
    <xf numFmtId="0" fontId="8" fillId="10" borderId="0" applyNumberFormat="0" applyBorder="0" applyAlignment="0" applyProtection="0"/>
    <xf numFmtId="0" fontId="26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4" borderId="0" applyNumberFormat="0" applyBorder="0" applyAlignment="0" applyProtection="0"/>
    <xf numFmtId="0" fontId="26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9" fillId="3" borderId="0" applyNumberFormat="0" applyBorder="0" applyAlignment="0" applyProtection="0"/>
    <xf numFmtId="0" fontId="11" fillId="20" borderId="1" applyNumberFormat="0" applyAlignment="0" applyProtection="0"/>
    <xf numFmtId="0" fontId="16" fillId="21" borderId="2" applyNumberFormat="0" applyAlignment="0" applyProtection="0"/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49" fontId="27" fillId="0" borderId="3">
      <alignment horizontal="center" vertical="center"/>
      <protection locked="0"/>
    </xf>
    <xf numFmtId="165" fontId="6" fillId="0" borderId="0" applyFont="0" applyFill="0" applyBorder="0" applyAlignment="0" applyProtection="0"/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49" fontId="6" fillId="0" borderId="3">
      <alignment horizontal="left" vertical="center"/>
      <protection locked="0"/>
    </xf>
    <xf numFmtId="0" fontId="20" fillId="0" borderId="0" applyNumberFormat="0" applyFill="0" applyBorder="0" applyAlignment="0" applyProtection="0"/>
    <xf numFmtId="171" fontId="28" fillId="0" borderId="0" applyAlignment="0">
      <alignment wrapText="1"/>
    </xf>
    <xf numFmtId="0" fontId="23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9" fillId="7" borderId="1" applyNumberFormat="0" applyAlignment="0" applyProtection="0"/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6" fillId="0" borderId="0" applyNumberFormat="0" applyFont="0" applyAlignment="0">
      <alignment vertical="top" wrapText="1"/>
      <protection locked="0"/>
    </xf>
    <xf numFmtId="49" fontId="30" fillId="22" borderId="7">
      <alignment horizontal="left" vertical="center"/>
      <protection locked="0"/>
    </xf>
    <xf numFmtId="49" fontId="30" fillId="22" borderId="7">
      <alignment horizontal="left" vertical="center"/>
    </xf>
    <xf numFmtId="4" fontId="30" fillId="22" borderId="7">
      <alignment horizontal="right" vertical="center"/>
      <protection locked="0"/>
    </xf>
    <xf numFmtId="4" fontId="30" fillId="22" borderId="7">
      <alignment horizontal="right" vertical="center"/>
    </xf>
    <xf numFmtId="4" fontId="31" fillId="22" borderId="7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27" fillId="22" borderId="3">
      <alignment horizontal="left" vertical="center"/>
      <protection locked="0"/>
    </xf>
    <xf numFmtId="49" fontId="27" fillId="22" borderId="3">
      <alignment horizontal="left" vertical="center"/>
      <protection locked="0"/>
    </xf>
    <xf numFmtId="49" fontId="27" fillId="22" borderId="3">
      <alignment horizontal="left" vertical="center"/>
    </xf>
    <xf numFmtId="49" fontId="27" fillId="22" borderId="3">
      <alignment horizontal="left" vertical="center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" fontId="27" fillId="22" borderId="3">
      <alignment horizontal="right" vertical="center"/>
      <protection locked="0"/>
    </xf>
    <xf numFmtId="4" fontId="27" fillId="22" borderId="3">
      <alignment horizontal="right" vertical="center"/>
      <protection locked="0"/>
    </xf>
    <xf numFmtId="4" fontId="27" fillId="22" borderId="3">
      <alignment horizontal="right" vertical="center"/>
    </xf>
    <xf numFmtId="4" fontId="27" fillId="22" borderId="3">
      <alignment horizontal="right" vertical="center"/>
    </xf>
    <xf numFmtId="4" fontId="31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" fontId="38" fillId="0" borderId="3">
      <alignment horizontal="right" vertical="center"/>
      <protection locked="0"/>
    </xf>
    <xf numFmtId="4" fontId="38" fillId="0" borderId="3">
      <alignment horizontal="right" vertical="center"/>
    </xf>
    <xf numFmtId="4" fontId="39" fillId="0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9" fontId="38" fillId="0" borderId="3">
      <alignment horizontal="left" vertical="center"/>
      <protection locked="0"/>
    </xf>
    <xf numFmtId="49" fontId="39" fillId="0" borderId="3">
      <alignment horizontal="left" vertical="center"/>
      <protection locked="0"/>
    </xf>
    <xf numFmtId="4" fontId="38" fillId="0" borderId="3">
      <alignment horizontal="right" vertical="center"/>
      <protection locked="0"/>
    </xf>
    <xf numFmtId="0" fontId="21" fillId="0" borderId="8" applyNumberFormat="0" applyFill="0" applyAlignment="0" applyProtection="0"/>
    <xf numFmtId="0" fontId="18" fillId="23" borderId="0" applyNumberFormat="0" applyBorder="0" applyAlignment="0" applyProtection="0"/>
    <xf numFmtId="0" fontId="6" fillId="0" borderId="0"/>
    <xf numFmtId="0" fontId="6" fillId="0" borderId="0"/>
    <xf numFmtId="0" fontId="6" fillId="24" borderId="0" applyNumberFormat="0" applyFill="0" applyAlignment="0">
      <alignment horizontal="center"/>
      <protection locked="0"/>
    </xf>
    <xf numFmtId="0" fontId="3" fillId="25" borderId="9" applyNumberFormat="0" applyFont="0" applyAlignment="0" applyProtection="0"/>
    <xf numFmtId="4" fontId="42" fillId="26" borderId="3">
      <alignment horizontal="right" vertical="center"/>
      <protection locked="0"/>
    </xf>
    <xf numFmtId="4" fontId="42" fillId="27" borderId="3">
      <alignment horizontal="right" vertical="center"/>
      <protection locked="0"/>
    </xf>
    <xf numFmtId="4" fontId="42" fillId="28" borderId="3">
      <alignment horizontal="right" vertical="center"/>
      <protection locked="0"/>
    </xf>
    <xf numFmtId="0" fontId="10" fillId="20" borderId="10" applyNumberFormat="0" applyAlignment="0" applyProtection="0"/>
    <xf numFmtId="49" fontId="27" fillId="0" borderId="3">
      <alignment horizontal="left" vertical="center" wrapText="1"/>
      <protection locked="0"/>
    </xf>
    <xf numFmtId="49" fontId="27" fillId="0" borderId="3">
      <alignment horizontal="left" vertical="center" wrapText="1"/>
      <protection locked="0"/>
    </xf>
    <xf numFmtId="0" fontId="17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8" fillId="17" borderId="0" applyNumberFormat="0" applyBorder="0" applyAlignment="0" applyProtection="0"/>
    <xf numFmtId="0" fontId="26" fillId="18" borderId="0" applyNumberFormat="0" applyBorder="0" applyAlignment="0" applyProtection="0"/>
    <xf numFmtId="0" fontId="8" fillId="18" borderId="0" applyNumberFormat="0" applyBorder="0" applyAlignment="0" applyProtection="0"/>
    <xf numFmtId="0" fontId="26" fillId="13" borderId="0" applyNumberFormat="0" applyBorder="0" applyAlignment="0" applyProtection="0"/>
    <xf numFmtId="0" fontId="8" fillId="13" borderId="0" applyNumberFormat="0" applyBorder="0" applyAlignment="0" applyProtection="0"/>
    <xf numFmtId="0" fontId="26" fillId="14" borderId="0" applyNumberFormat="0" applyBorder="0" applyAlignment="0" applyProtection="0"/>
    <xf numFmtId="0" fontId="8" fillId="14" borderId="0" applyNumberFormat="0" applyBorder="0" applyAlignment="0" applyProtection="0"/>
    <xf numFmtId="0" fontId="26" fillId="19" borderId="0" applyNumberFormat="0" applyBorder="0" applyAlignment="0" applyProtection="0"/>
    <xf numFmtId="0" fontId="8" fillId="19" borderId="0" applyNumberFormat="0" applyBorder="0" applyAlignment="0" applyProtection="0"/>
    <xf numFmtId="0" fontId="43" fillId="7" borderId="1" applyNumberFormat="0" applyAlignment="0" applyProtection="0"/>
    <xf numFmtId="0" fontId="9" fillId="7" borderId="1" applyNumberFormat="0" applyAlignment="0" applyProtection="0"/>
    <xf numFmtId="0" fontId="44" fillId="20" borderId="10" applyNumberFormat="0" applyAlignment="0" applyProtection="0"/>
    <xf numFmtId="0" fontId="10" fillId="20" borderId="10" applyNumberFormat="0" applyAlignment="0" applyProtection="0"/>
    <xf numFmtId="0" fontId="45" fillId="20" borderId="1" applyNumberFormat="0" applyAlignment="0" applyProtection="0"/>
    <xf numFmtId="0" fontId="11" fillId="20" borderId="1" applyNumberFormat="0" applyAlignment="0" applyProtection="0"/>
    <xf numFmtId="172" fontId="6" fillId="0" borderId="0" applyFont="0" applyFill="0" applyBorder="0" applyAlignment="0" applyProtection="0"/>
    <xf numFmtId="0" fontId="46" fillId="0" borderId="4" applyNumberFormat="0" applyFill="0" applyAlignment="0" applyProtection="0"/>
    <xf numFmtId="0" fontId="12" fillId="0" borderId="4" applyNumberFormat="0" applyFill="0" applyAlignment="0" applyProtection="0"/>
    <xf numFmtId="0" fontId="47" fillId="0" borderId="5" applyNumberFormat="0" applyFill="0" applyAlignment="0" applyProtection="0"/>
    <xf numFmtId="0" fontId="13" fillId="0" borderId="5" applyNumberFormat="0" applyFill="0" applyAlignment="0" applyProtection="0"/>
    <xf numFmtId="0" fontId="48" fillId="0" borderId="6" applyNumberFormat="0" applyFill="0" applyAlignment="0" applyProtection="0"/>
    <xf numFmtId="0" fontId="14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11" applyNumberFormat="0" applyFill="0" applyAlignment="0" applyProtection="0"/>
    <xf numFmtId="0" fontId="15" fillId="0" borderId="11" applyNumberFormat="0" applyFill="0" applyAlignment="0" applyProtection="0"/>
    <xf numFmtId="0" fontId="50" fillId="21" borderId="2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18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" fillId="0" borderId="0"/>
    <xf numFmtId="0" fontId="3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2" fillId="3" borderId="0" applyNumberFormat="0" applyBorder="0" applyAlignment="0" applyProtection="0"/>
    <xf numFmtId="0" fontId="19" fillId="3" borderId="0" applyNumberFormat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5" borderId="9" applyNumberFormat="0" applyFont="0" applyAlignment="0" applyProtection="0"/>
    <xf numFmtId="0" fontId="6" fillId="25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5" fillId="0" borderId="8" applyNumberFormat="0" applyFill="0" applyAlignment="0" applyProtection="0"/>
    <xf numFmtId="0" fontId="21" fillId="0" borderId="8" applyNumberFormat="0" applyFill="0" applyAlignment="0" applyProtection="0"/>
    <xf numFmtId="0" fontId="2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3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9" fillId="4" borderId="0" applyNumberFormat="0" applyBorder="0" applyAlignment="0" applyProtection="0"/>
    <xf numFmtId="0" fontId="23" fillId="4" borderId="0" applyNumberFormat="0" applyBorder="0" applyAlignment="0" applyProtection="0"/>
    <xf numFmtId="176" fontId="60" fillId="22" borderId="12" applyFill="0" applyBorder="0">
      <alignment horizontal="center" vertical="center" wrapText="1"/>
      <protection locked="0"/>
    </xf>
    <xf numFmtId="171" fontId="61" fillId="0" borderId="0">
      <alignment wrapText="1"/>
    </xf>
    <xf numFmtId="171" fontId="28" fillId="0" borderId="0">
      <alignment wrapText="1"/>
    </xf>
    <xf numFmtId="0" fontId="1" fillId="0" borderId="0"/>
  </cellStyleXfs>
  <cellXfs count="169">
    <xf numFmtId="0" fontId="0" fillId="0" borderId="0" xfId="0"/>
    <xf numFmtId="0" fontId="66" fillId="29" borderId="0" xfId="0" applyFont="1" applyFill="1" applyBorder="1" applyAlignment="1">
      <alignment horizontal="center" vertical="center"/>
    </xf>
    <xf numFmtId="0" fontId="67" fillId="29" borderId="0" xfId="0" applyFont="1" applyFill="1" applyAlignment="1">
      <alignment horizontal="left" vertical="center"/>
    </xf>
    <xf numFmtId="0" fontId="64" fillId="29" borderId="0" xfId="0" applyFont="1" applyFill="1" applyAlignment="1">
      <alignment vertical="center"/>
    </xf>
    <xf numFmtId="0" fontId="64" fillId="29" borderId="13" xfId="0" applyFont="1" applyFill="1" applyBorder="1" applyAlignment="1">
      <alignment horizontal="center" vertical="center"/>
    </xf>
    <xf numFmtId="0" fontId="64" fillId="29" borderId="13" xfId="0" applyFont="1" applyFill="1" applyBorder="1" applyAlignment="1">
      <alignment vertical="center"/>
    </xf>
    <xf numFmtId="0" fontId="67" fillId="29" borderId="0" xfId="0" applyFont="1" applyFill="1" applyAlignment="1">
      <alignment horizontal="center" vertical="center"/>
    </xf>
    <xf numFmtId="0" fontId="67" fillId="29" borderId="0" xfId="0" applyFont="1" applyFill="1" applyAlignment="1">
      <alignment vertical="center"/>
    </xf>
    <xf numFmtId="0" fontId="67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horizontal="right" vertical="center" wrapText="1"/>
    </xf>
    <xf numFmtId="0" fontId="64" fillId="29" borderId="0" xfId="0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4" fillId="29" borderId="19" xfId="0" quotePrefix="1" applyFont="1" applyFill="1" applyBorder="1" applyAlignment="1">
      <alignment horizontal="left" vertical="center"/>
    </xf>
    <xf numFmtId="0" fontId="64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horizontal="center" vertical="center"/>
    </xf>
    <xf numFmtId="0" fontId="64" fillId="29" borderId="15" xfId="0" applyFont="1" applyFill="1" applyBorder="1" applyAlignment="1">
      <alignment vertical="center"/>
    </xf>
    <xf numFmtId="0" fontId="64" fillId="29" borderId="14" xfId="0" applyFont="1" applyFill="1" applyBorder="1" applyAlignment="1">
      <alignment vertical="center"/>
    </xf>
    <xf numFmtId="0" fontId="64" fillId="29" borderId="16" xfId="0" applyFont="1" applyFill="1" applyBorder="1" applyAlignment="1">
      <alignment vertical="center"/>
    </xf>
    <xf numFmtId="0" fontId="64" fillId="29" borderId="3" xfId="0" applyFont="1" applyFill="1" applyBorder="1" applyAlignment="1">
      <alignment horizontal="left" vertical="center"/>
    </xf>
    <xf numFmtId="0" fontId="64" fillId="29" borderId="14" xfId="0" applyFont="1" applyFill="1" applyBorder="1" applyAlignment="1">
      <alignment vertical="center" wrapText="1"/>
    </xf>
    <xf numFmtId="0" fontId="64" fillId="29" borderId="16" xfId="0" applyFont="1" applyFill="1" applyBorder="1" applyAlignment="1">
      <alignment vertical="center" wrapText="1"/>
    </xf>
    <xf numFmtId="0" fontId="64" fillId="29" borderId="3" xfId="0" applyFont="1" applyFill="1" applyBorder="1" applyAlignment="1">
      <alignment vertical="center"/>
    </xf>
    <xf numFmtId="170" fontId="64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 wrapText="1"/>
    </xf>
    <xf numFmtId="179" fontId="64" fillId="29" borderId="0" xfId="0" applyNumberFormat="1" applyFont="1" applyFill="1" applyBorder="1" applyAlignment="1">
      <alignment vertical="center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0" fontId="70" fillId="29" borderId="20" xfId="182" applyFont="1" applyFill="1" applyBorder="1" applyAlignment="1">
      <alignment vertical="center" wrapText="1"/>
      <protection locked="0"/>
    </xf>
    <xf numFmtId="0" fontId="70" fillId="29" borderId="3" xfId="0" applyFont="1" applyFill="1" applyBorder="1" applyAlignment="1">
      <alignment horizontal="center" vertical="center"/>
    </xf>
    <xf numFmtId="0" fontId="71" fillId="29" borderId="21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center" vertical="center"/>
    </xf>
    <xf numFmtId="0" fontId="71" fillId="29" borderId="20" xfId="0" applyFont="1" applyFill="1" applyBorder="1" applyAlignment="1">
      <alignment horizontal="left" vertical="center" wrapText="1"/>
    </xf>
    <xf numFmtId="0" fontId="71" fillId="29" borderId="22" xfId="0" applyFont="1" applyFill="1" applyBorder="1" applyAlignment="1">
      <alignment horizontal="left" vertical="center" wrapText="1"/>
    </xf>
    <xf numFmtId="0" fontId="71" fillId="29" borderId="2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vertical="center"/>
    </xf>
    <xf numFmtId="0" fontId="71" fillId="29" borderId="17" xfId="0" applyFont="1" applyFill="1" applyBorder="1" applyAlignment="1" applyProtection="1">
      <alignment horizontal="left" vertical="center" wrapText="1"/>
      <protection locked="0"/>
    </xf>
    <xf numFmtId="0" fontId="71" fillId="29" borderId="17" xfId="0" applyFont="1" applyFill="1" applyBorder="1" applyAlignment="1">
      <alignment horizontal="center" vertical="center" wrapText="1"/>
    </xf>
    <xf numFmtId="177" fontId="71" fillId="29" borderId="17" xfId="0" applyNumberFormat="1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left" vertical="center" wrapText="1"/>
    </xf>
    <xf numFmtId="177" fontId="70" fillId="29" borderId="3" xfId="0" applyNumberFormat="1" applyFont="1" applyFill="1" applyBorder="1" applyAlignment="1">
      <alignment horizontal="center" vertical="center" wrapText="1"/>
    </xf>
    <xf numFmtId="0" fontId="71" fillId="29" borderId="18" xfId="0" applyFont="1" applyFill="1" applyBorder="1" applyAlignment="1">
      <alignment horizontal="left" vertical="center" wrapText="1"/>
    </xf>
    <xf numFmtId="177" fontId="71" fillId="29" borderId="3" xfId="0" applyNumberFormat="1" applyFont="1" applyFill="1" applyBorder="1" applyAlignment="1">
      <alignment horizontal="center" vertical="center" wrapText="1"/>
    </xf>
    <xf numFmtId="0" fontId="72" fillId="29" borderId="3" xfId="0" applyFont="1" applyFill="1" applyBorder="1" applyAlignment="1">
      <alignment horizontal="left" vertical="center" wrapText="1"/>
    </xf>
    <xf numFmtId="0" fontId="72" fillId="29" borderId="3" xfId="0" applyFont="1" applyFill="1" applyBorder="1" applyAlignment="1">
      <alignment horizontal="center" vertical="center"/>
    </xf>
    <xf numFmtId="177" fontId="72" fillId="29" borderId="3" xfId="0" applyNumberFormat="1" applyFont="1" applyFill="1" applyBorder="1" applyAlignment="1">
      <alignment horizontal="center" vertical="center" wrapText="1"/>
    </xf>
    <xf numFmtId="0" fontId="71" fillId="29" borderId="3" xfId="182" applyFont="1" applyFill="1" applyBorder="1" applyAlignment="1">
      <alignment vertical="center" wrapText="1"/>
      <protection locked="0"/>
    </xf>
    <xf numFmtId="173" fontId="71" fillId="29" borderId="3" xfId="0" applyNumberFormat="1" applyFont="1" applyFill="1" applyBorder="1" applyAlignment="1">
      <alignment horizontal="center" vertical="center" wrapText="1"/>
    </xf>
    <xf numFmtId="178" fontId="71" fillId="29" borderId="3" xfId="0" applyNumberFormat="1" applyFont="1" applyFill="1" applyBorder="1" applyAlignment="1">
      <alignment horizontal="center" vertical="center" wrapText="1"/>
    </xf>
    <xf numFmtId="0" fontId="70" fillId="29" borderId="3" xfId="182" applyFont="1" applyFill="1" applyBorder="1" applyAlignment="1">
      <alignment vertical="center" wrapText="1"/>
      <protection locked="0"/>
    </xf>
    <xf numFmtId="0" fontId="71" fillId="29" borderId="0" xfId="0" applyFont="1" applyFill="1" applyBorder="1" applyAlignment="1">
      <alignment vertical="center"/>
    </xf>
    <xf numFmtId="0" fontId="71" fillId="29" borderId="0" xfId="0" applyFont="1" applyFill="1" applyAlignment="1">
      <alignment horizontal="left" vertical="center"/>
    </xf>
    <xf numFmtId="0" fontId="72" fillId="29" borderId="0" xfId="0" applyFont="1" applyFill="1" applyAlignment="1">
      <alignment horizontal="center" vertical="center"/>
    </xf>
    <xf numFmtId="0" fontId="71" fillId="29" borderId="3" xfId="0" applyFont="1" applyFill="1" applyBorder="1" applyAlignment="1">
      <alignment horizontal="center" vertical="center" wrapText="1" shrinkToFit="1"/>
    </xf>
    <xf numFmtId="0" fontId="71" fillId="29" borderId="3" xfId="0" applyFont="1" applyFill="1" applyBorder="1" applyAlignment="1">
      <alignment horizontal="center" vertical="center" wrapText="1"/>
    </xf>
    <xf numFmtId="0" fontId="70" fillId="29" borderId="3" xfId="245" applyFont="1" applyFill="1" applyBorder="1" applyAlignment="1">
      <alignment horizontal="left" vertical="center" wrapText="1"/>
    </xf>
    <xf numFmtId="0" fontId="71" fillId="29" borderId="3" xfId="245" applyFont="1" applyFill="1" applyBorder="1" applyAlignment="1">
      <alignment horizontal="left" vertical="center" wrapText="1"/>
    </xf>
    <xf numFmtId="0" fontId="70" fillId="29" borderId="3" xfId="0" applyFont="1" applyFill="1" applyBorder="1" applyAlignment="1" applyProtection="1">
      <alignment horizontal="left" vertical="center" wrapText="1"/>
      <protection locked="0"/>
    </xf>
    <xf numFmtId="0" fontId="70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 applyProtection="1">
      <alignment horizontal="center" vertical="center" wrapText="1"/>
      <protection locked="0"/>
    </xf>
    <xf numFmtId="179" fontId="71" fillId="29" borderId="3" xfId="0" applyNumberFormat="1" applyFont="1" applyFill="1" applyBorder="1" applyAlignment="1">
      <alignment vertical="center"/>
    </xf>
    <xf numFmtId="0" fontId="70" fillId="29" borderId="17" xfId="0" applyFont="1" applyFill="1" applyBorder="1" applyAlignment="1" applyProtection="1">
      <alignment horizontal="left" vertical="center" wrapText="1"/>
      <protection locked="0"/>
    </xf>
    <xf numFmtId="0" fontId="70" fillId="29" borderId="17" xfId="0" applyFont="1" applyFill="1" applyBorder="1" applyAlignment="1">
      <alignment horizontal="center" vertical="center" wrapText="1"/>
    </xf>
    <xf numFmtId="177" fontId="70" fillId="29" borderId="17" xfId="0" applyNumberFormat="1" applyFont="1" applyFill="1" applyBorder="1" applyAlignment="1">
      <alignment horizontal="center" vertical="center" wrapText="1"/>
    </xf>
    <xf numFmtId="0" fontId="70" fillId="29" borderId="17" xfId="0" applyFont="1" applyFill="1" applyBorder="1" applyAlignment="1" applyProtection="1">
      <alignment horizontal="center" vertical="center" wrapText="1"/>
      <protection locked="0"/>
    </xf>
    <xf numFmtId="0" fontId="72" fillId="29" borderId="17" xfId="0" applyFont="1" applyFill="1" applyBorder="1" applyAlignment="1">
      <alignment horizontal="center" vertical="center" wrapText="1"/>
    </xf>
    <xf numFmtId="177" fontId="72" fillId="29" borderId="17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 wrapText="1"/>
    </xf>
    <xf numFmtId="0" fontId="70" fillId="29" borderId="18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 applyProtection="1">
      <alignment horizontal="left" vertical="center" wrapText="1"/>
      <protection locked="0"/>
    </xf>
    <xf numFmtId="49" fontId="70" fillId="29" borderId="3" xfId="0" applyNumberFormat="1" applyFont="1" applyFill="1" applyBorder="1" applyAlignment="1">
      <alignment horizontal="center" vertical="center"/>
    </xf>
    <xf numFmtId="178" fontId="70" fillId="29" borderId="3" xfId="0" applyNumberFormat="1" applyFont="1" applyFill="1" applyBorder="1" applyAlignment="1">
      <alignment horizontal="center" vertical="center" wrapText="1"/>
    </xf>
    <xf numFmtId="170" fontId="71" fillId="29" borderId="3" xfId="0" applyNumberFormat="1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center" vertical="center" wrapText="1"/>
    </xf>
    <xf numFmtId="177" fontId="70" fillId="29" borderId="0" xfId="0" applyNumberFormat="1" applyFont="1" applyFill="1" applyBorder="1" applyAlignment="1">
      <alignment horizontal="center" vertical="center" wrapText="1"/>
    </xf>
    <xf numFmtId="0" fontId="70" fillId="29" borderId="0" xfId="0" applyFont="1" applyFill="1" applyBorder="1" applyAlignment="1" applyProtection="1">
      <alignment horizontal="left" vertical="center"/>
      <protection locked="0"/>
    </xf>
    <xf numFmtId="0" fontId="71" fillId="29" borderId="0" xfId="0" applyFont="1" applyFill="1" applyBorder="1" applyAlignment="1">
      <alignment horizontal="center" vertical="center"/>
    </xf>
    <xf numFmtId="170" fontId="70" fillId="29" borderId="0" xfId="0" applyNumberFormat="1" applyFont="1" applyFill="1" applyBorder="1" applyAlignment="1">
      <alignment horizontal="center" vertical="center" wrapText="1"/>
    </xf>
    <xf numFmtId="170" fontId="70" fillId="29" borderId="0" xfId="0" applyNumberFormat="1" applyFont="1" applyFill="1" applyBorder="1" applyAlignment="1">
      <alignment horizontal="right" vertical="center" wrapText="1"/>
    </xf>
    <xf numFmtId="170" fontId="71" fillId="29" borderId="0" xfId="0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horizontal="center" vertical="center" wrapText="1"/>
    </xf>
    <xf numFmtId="0" fontId="71" fillId="29" borderId="0" xfId="0" quotePrefix="1" applyFont="1" applyFill="1" applyBorder="1" applyAlignment="1">
      <alignment horizontal="center" vertical="center"/>
    </xf>
    <xf numFmtId="170" fontId="72" fillId="29" borderId="0" xfId="0" applyNumberFormat="1" applyFont="1" applyFill="1" applyBorder="1" applyAlignment="1">
      <alignment vertical="center"/>
    </xf>
    <xf numFmtId="0" fontId="71" fillId="29" borderId="0" xfId="0" applyFont="1" applyFill="1" applyBorder="1" applyAlignment="1">
      <alignment vertical="center" wrapText="1"/>
    </xf>
    <xf numFmtId="181" fontId="64" fillId="29" borderId="0" xfId="0" applyNumberFormat="1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horizontal="left" vertical="center"/>
    </xf>
    <xf numFmtId="0" fontId="64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horizontal="right" vertical="center"/>
    </xf>
    <xf numFmtId="0" fontId="64" fillId="29" borderId="0" xfId="0" applyFont="1" applyFill="1" applyBorder="1" applyAlignment="1">
      <alignment horizontal="center" vertical="center"/>
    </xf>
    <xf numFmtId="0" fontId="64" fillId="29" borderId="0" xfId="0" applyFont="1" applyFill="1" applyAlignment="1">
      <alignment horizontal="left" vertical="center"/>
    </xf>
    <xf numFmtId="179" fontId="70" fillId="29" borderId="15" xfId="0" applyNumberFormat="1" applyFont="1" applyFill="1" applyBorder="1" applyAlignment="1">
      <alignment horizontal="center" vertical="center" wrapText="1"/>
    </xf>
    <xf numFmtId="0" fontId="64" fillId="29" borderId="19" xfId="0" applyFont="1" applyFill="1" applyBorder="1" applyAlignment="1">
      <alignment horizontal="left" vertical="center"/>
    </xf>
    <xf numFmtId="0" fontId="71" fillId="29" borderId="17" xfId="0" applyFont="1" applyFill="1" applyBorder="1" applyAlignment="1">
      <alignment horizontal="center" vertical="center" wrapText="1"/>
    </xf>
    <xf numFmtId="0" fontId="64" fillId="29" borderId="0" xfId="0" applyFont="1" applyFill="1" applyAlignment="1">
      <alignment horizontal="center" vertical="center"/>
    </xf>
    <xf numFmtId="0" fontId="71" fillId="29" borderId="0" xfId="0" applyFont="1" applyFill="1" applyAlignment="1">
      <alignment horizontal="center" vertical="center"/>
    </xf>
    <xf numFmtId="0" fontId="64" fillId="29" borderId="15" xfId="0" applyFont="1" applyFill="1" applyBorder="1" applyAlignment="1">
      <alignment horizontal="left" vertical="center" wrapText="1"/>
    </xf>
    <xf numFmtId="0" fontId="71" fillId="29" borderId="16" xfId="0" applyFont="1" applyFill="1" applyBorder="1" applyAlignment="1">
      <alignment horizontal="left" vertical="center" wrapText="1"/>
    </xf>
    <xf numFmtId="0" fontId="65" fillId="29" borderId="13" xfId="0" applyFont="1" applyFill="1" applyBorder="1" applyAlignment="1">
      <alignment horizontal="left" vertical="center"/>
    </xf>
    <xf numFmtId="0" fontId="68" fillId="29" borderId="13" xfId="0" applyFont="1" applyFill="1" applyBorder="1" applyAlignment="1">
      <alignment horizontal="center" vertical="center"/>
    </xf>
    <xf numFmtId="178" fontId="70" fillId="0" borderId="3" xfId="0" applyNumberFormat="1" applyFont="1" applyFill="1" applyBorder="1" applyAlignment="1">
      <alignment horizontal="center" vertical="center" wrapText="1"/>
    </xf>
    <xf numFmtId="177" fontId="71" fillId="0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177" fontId="70" fillId="0" borderId="17" xfId="0" applyNumberFormat="1" applyFont="1" applyFill="1" applyBorder="1" applyAlignment="1">
      <alignment horizontal="center" vertical="center" wrapText="1"/>
    </xf>
    <xf numFmtId="177" fontId="71" fillId="0" borderId="17" xfId="0" applyNumberFormat="1" applyFont="1" applyFill="1" applyBorder="1" applyAlignment="1">
      <alignment horizontal="center" vertical="center" wrapText="1"/>
    </xf>
    <xf numFmtId="177" fontId="64" fillId="29" borderId="3" xfId="0" applyNumberFormat="1" applyFont="1" applyFill="1" applyBorder="1" applyAlignment="1">
      <alignment horizontal="center" vertical="center" wrapText="1"/>
    </xf>
    <xf numFmtId="0" fontId="71" fillId="0" borderId="3" xfId="182" applyFont="1" applyFill="1" applyBorder="1" applyAlignment="1">
      <alignment vertical="center" wrapText="1"/>
      <protection locked="0"/>
    </xf>
    <xf numFmtId="0" fontId="71" fillId="0" borderId="3" xfId="0" applyFont="1" applyFill="1" applyBorder="1" applyAlignment="1">
      <alignment horizontal="center" vertical="center"/>
    </xf>
    <xf numFmtId="177" fontId="64" fillId="0" borderId="3" xfId="0" applyNumberFormat="1" applyFont="1" applyFill="1" applyBorder="1" applyAlignment="1">
      <alignment horizontal="center" vertical="center" wrapText="1"/>
    </xf>
    <xf numFmtId="0" fontId="70" fillId="0" borderId="17" xfId="0" applyFont="1" applyFill="1" applyBorder="1" applyAlignment="1" applyProtection="1">
      <alignment horizontal="left" vertical="center" wrapText="1"/>
      <protection locked="0"/>
    </xf>
    <xf numFmtId="0" fontId="70" fillId="0" borderId="17" xfId="0" applyFont="1" applyFill="1" applyBorder="1" applyAlignment="1">
      <alignment horizontal="center" vertical="center" wrapText="1"/>
    </xf>
    <xf numFmtId="0" fontId="70" fillId="0" borderId="3" xfId="182" applyFont="1" applyFill="1" applyBorder="1" applyAlignment="1">
      <alignment vertical="center" wrapText="1"/>
      <protection locked="0"/>
    </xf>
    <xf numFmtId="0" fontId="70" fillId="0" borderId="3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vertical="center"/>
    </xf>
    <xf numFmtId="179" fontId="64" fillId="0" borderId="0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vertical="center"/>
    </xf>
    <xf numFmtId="179" fontId="71" fillId="0" borderId="3" xfId="0" applyNumberFormat="1" applyFont="1" applyFill="1" applyBorder="1" applyAlignment="1">
      <alignment vertical="center"/>
    </xf>
    <xf numFmtId="179" fontId="71" fillId="29" borderId="15" xfId="0" applyNumberFormat="1" applyFont="1" applyFill="1" applyBorder="1" applyAlignment="1">
      <alignment horizontal="center" vertical="center" wrapText="1"/>
    </xf>
    <xf numFmtId="3" fontId="70" fillId="29" borderId="3" xfId="0" applyNumberFormat="1" applyFont="1" applyFill="1" applyBorder="1" applyAlignment="1">
      <alignment horizontal="right" vertical="center" wrapText="1"/>
    </xf>
    <xf numFmtId="3" fontId="71" fillId="29" borderId="3" xfId="0" applyNumberFormat="1" applyFont="1" applyFill="1" applyBorder="1" applyAlignment="1">
      <alignment horizontal="right" vertical="center" wrapText="1"/>
    </xf>
    <xf numFmtId="0" fontId="71" fillId="30" borderId="3" xfId="0" applyFont="1" applyFill="1" applyBorder="1" applyAlignment="1">
      <alignment horizontal="left" vertical="center" wrapText="1"/>
    </xf>
    <xf numFmtId="0" fontId="71" fillId="30" borderId="3" xfId="0" applyFont="1" applyFill="1" applyBorder="1" applyAlignment="1">
      <alignment horizontal="center" vertical="center"/>
    </xf>
    <xf numFmtId="177" fontId="70" fillId="30" borderId="3" xfId="0" applyNumberFormat="1" applyFont="1" applyFill="1" applyBorder="1" applyAlignment="1">
      <alignment horizontal="center" vertical="center" wrapText="1"/>
    </xf>
    <xf numFmtId="179" fontId="71" fillId="30" borderId="3" xfId="0" applyNumberFormat="1" applyFont="1" applyFill="1" applyBorder="1" applyAlignment="1">
      <alignment horizontal="center" vertical="center" wrapText="1"/>
    </xf>
    <xf numFmtId="0" fontId="64" fillId="29" borderId="14" xfId="0" applyFont="1" applyFill="1" applyBorder="1" applyAlignment="1">
      <alignment horizontal="left" vertical="center" wrapText="1"/>
    </xf>
    <xf numFmtId="0" fontId="71" fillId="29" borderId="17" xfId="0" applyFont="1" applyFill="1" applyBorder="1" applyAlignment="1">
      <alignment horizontal="center" vertical="center" wrapText="1"/>
    </xf>
    <xf numFmtId="0" fontId="71" fillId="29" borderId="18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71" fillId="29" borderId="0" xfId="0" applyFont="1" applyFill="1" applyAlignment="1">
      <alignment horizontal="center" vertical="center"/>
    </xf>
    <xf numFmtId="170" fontId="71" fillId="29" borderId="0" xfId="0" applyNumberFormat="1" applyFont="1" applyFill="1" applyBorder="1" applyAlignment="1">
      <alignment horizontal="center" vertical="center" wrapText="1"/>
    </xf>
    <xf numFmtId="170" fontId="71" fillId="29" borderId="0" xfId="0" quotePrefix="1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center" vertical="center"/>
    </xf>
    <xf numFmtId="0" fontId="73" fillId="29" borderId="18" xfId="0" applyFont="1" applyFill="1" applyBorder="1" applyAlignment="1">
      <alignment horizontal="center" vertical="center"/>
    </xf>
    <xf numFmtId="0" fontId="73" fillId="29" borderId="24" xfId="0" applyFont="1" applyFill="1" applyBorder="1" applyAlignment="1" applyProtection="1">
      <alignment horizontal="center" vertical="center"/>
      <protection locked="0"/>
    </xf>
    <xf numFmtId="0" fontId="73" fillId="29" borderId="13" xfId="0" applyFont="1" applyFill="1" applyBorder="1" applyAlignment="1" applyProtection="1">
      <alignment horizontal="center" vertical="center"/>
      <protection locked="0"/>
    </xf>
    <xf numFmtId="0" fontId="64" fillId="29" borderId="0" xfId="0" applyFont="1" applyFill="1" applyBorder="1" applyAlignment="1">
      <alignment horizontal="left" vertical="center"/>
    </xf>
    <xf numFmtId="0" fontId="71" fillId="29" borderId="17" xfId="0" applyFont="1" applyFill="1" applyBorder="1" applyAlignment="1">
      <alignment horizontal="center" vertical="center" wrapText="1" shrinkToFit="1"/>
    </xf>
    <xf numFmtId="0" fontId="71" fillId="29" borderId="18" xfId="0" applyFont="1" applyFill="1" applyBorder="1" applyAlignment="1">
      <alignment horizontal="center" vertical="center" wrapText="1" shrinkToFit="1"/>
    </xf>
    <xf numFmtId="0" fontId="64" fillId="29" borderId="14" xfId="0" applyFont="1" applyFill="1" applyBorder="1" applyAlignment="1">
      <alignment horizontal="center" vertical="center" wrapText="1"/>
    </xf>
    <xf numFmtId="0" fontId="64" fillId="29" borderId="16" xfId="0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center" vertical="center" wrapText="1"/>
    </xf>
    <xf numFmtId="0" fontId="64" fillId="29" borderId="0" xfId="0" applyFont="1" applyFill="1" applyAlignment="1">
      <alignment horizontal="center" vertical="center"/>
    </xf>
    <xf numFmtId="0" fontId="64" fillId="29" borderId="13" xfId="0" applyFont="1" applyFill="1" applyBorder="1" applyAlignment="1">
      <alignment horizontal="left" vertical="center"/>
    </xf>
    <xf numFmtId="0" fontId="64" fillId="29" borderId="0" xfId="0" applyFont="1" applyFill="1" applyAlignment="1">
      <alignment horizontal="left" vertical="center"/>
    </xf>
    <xf numFmtId="0" fontId="73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4" fillId="29" borderId="19" xfId="0" applyFont="1" applyFill="1" applyBorder="1" applyAlignment="1">
      <alignment horizontal="center" vertical="center"/>
    </xf>
    <xf numFmtId="0" fontId="64" fillId="29" borderId="14" xfId="0" applyFont="1" applyFill="1" applyBorder="1" applyAlignment="1">
      <alignment horizontal="left" vertical="center"/>
    </xf>
    <xf numFmtId="0" fontId="68" fillId="29" borderId="14" xfId="0" applyFont="1" applyFill="1" applyBorder="1" applyAlignment="1">
      <alignment horizontal="left" vertical="center" wrapText="1"/>
    </xf>
    <xf numFmtId="0" fontId="64" fillId="29" borderId="0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center" vertical="center"/>
    </xf>
    <xf numFmtId="0" fontId="71" fillId="29" borderId="17" xfId="0" applyFont="1" applyFill="1" applyBorder="1" applyAlignment="1">
      <alignment horizontal="center" vertical="center"/>
    </xf>
    <xf numFmtId="0" fontId="71" fillId="29" borderId="18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vertical="center"/>
    </xf>
    <xf numFmtId="0" fontId="64" fillId="29" borderId="13" xfId="0" applyFont="1" applyFill="1" applyBorder="1" applyAlignment="1">
      <alignment horizontal="left" vertical="center" wrapText="1"/>
    </xf>
    <xf numFmtId="0" fontId="68" fillId="29" borderId="0" xfId="0" applyFont="1" applyFill="1" applyBorder="1" applyAlignment="1">
      <alignment horizontal="right" vertical="center"/>
    </xf>
    <xf numFmtId="0" fontId="68" fillId="29" borderId="13" xfId="0" applyFont="1" applyFill="1" applyBorder="1" applyAlignment="1">
      <alignment horizontal="left" vertical="center" wrapText="1"/>
    </xf>
    <xf numFmtId="0" fontId="64" fillId="29" borderId="19" xfId="0" applyFont="1" applyFill="1" applyBorder="1" applyAlignment="1">
      <alignment horizontal="left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19" xfId="353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B352"/>
  <sheetViews>
    <sheetView tabSelected="1" view="pageBreakPreview" topLeftCell="B157" zoomScale="70" zoomScaleNormal="75" zoomScaleSheetLayoutView="70" workbookViewId="0">
      <selection activeCell="K135" sqref="K135:R135"/>
    </sheetView>
  </sheetViews>
  <sheetFormatPr defaultRowHeight="20.25"/>
  <cols>
    <col min="1" max="1" width="68" style="14" customWidth="1"/>
    <col min="2" max="2" width="13.7109375" style="15" customWidth="1"/>
    <col min="3" max="3" width="15.7109375" style="15" customWidth="1"/>
    <col min="4" max="4" width="18" style="15" customWidth="1"/>
    <col min="5" max="5" width="19.42578125" style="15" customWidth="1"/>
    <col min="6" max="6" width="19.85546875" style="14" customWidth="1"/>
    <col min="7" max="7" width="20.7109375" style="14" customWidth="1"/>
    <col min="8" max="8" width="19" style="14" customWidth="1"/>
    <col min="9" max="9" width="18.7109375" style="14" customWidth="1"/>
    <col min="10" max="10" width="19.7109375" style="14" customWidth="1"/>
    <col min="11" max="11" width="25.140625" style="14" customWidth="1"/>
    <col min="12" max="12" width="19.5703125" style="14" customWidth="1"/>
    <col min="13" max="13" width="18.140625" style="14" customWidth="1"/>
    <col min="14" max="14" width="19" style="14" customWidth="1"/>
    <col min="15" max="15" width="18.42578125" style="14" customWidth="1"/>
    <col min="16" max="16" width="17.28515625" style="14" customWidth="1"/>
    <col min="17" max="17" width="9.140625" style="14"/>
    <col min="18" max="18" width="14.42578125" style="14" bestFit="1" customWidth="1"/>
    <col min="19" max="19" width="26.5703125" style="14" customWidth="1"/>
    <col min="20" max="21" width="18.5703125" style="14" customWidth="1"/>
    <col min="22" max="16384" width="9.140625" style="14"/>
  </cols>
  <sheetData>
    <row r="1" spans="1:11" ht="18.75" customHeight="1">
      <c r="A1" s="164"/>
      <c r="B1" s="164"/>
      <c r="C1" s="94"/>
      <c r="D1" s="92"/>
      <c r="E1" s="92"/>
      <c r="F1" s="92"/>
      <c r="G1" s="145" t="s">
        <v>193</v>
      </c>
      <c r="H1" s="145"/>
      <c r="I1" s="145"/>
      <c r="J1" s="145"/>
      <c r="K1" s="92"/>
    </row>
    <row r="2" spans="1:11">
      <c r="A2" s="164"/>
      <c r="B2" s="164"/>
      <c r="C2" s="94"/>
      <c r="D2" s="92"/>
      <c r="E2" s="92"/>
      <c r="F2" s="92"/>
      <c r="G2" s="145" t="s">
        <v>145</v>
      </c>
      <c r="H2" s="145"/>
      <c r="I2" s="145"/>
      <c r="J2" s="145"/>
      <c r="K2" s="92"/>
    </row>
    <row r="3" spans="1:11" ht="18.75" customHeight="1">
      <c r="A3" s="164"/>
      <c r="B3" s="164"/>
      <c r="C3" s="94"/>
      <c r="D3" s="93"/>
      <c r="E3" s="93"/>
      <c r="F3" s="93"/>
      <c r="G3" s="145" t="s">
        <v>146</v>
      </c>
      <c r="H3" s="145"/>
      <c r="I3" s="145"/>
      <c r="J3" s="145"/>
      <c r="K3" s="92"/>
    </row>
    <row r="4" spans="1:11" ht="18.75" customHeight="1">
      <c r="A4" s="164"/>
      <c r="B4" s="164"/>
      <c r="C4" s="94"/>
      <c r="D4" s="93"/>
      <c r="E4" s="93"/>
      <c r="F4" s="93"/>
      <c r="G4" s="160"/>
      <c r="H4" s="160"/>
      <c r="I4" s="160"/>
      <c r="J4" s="160"/>
      <c r="K4" s="92"/>
    </row>
    <row r="5" spans="1:11" ht="18.75" customHeight="1">
      <c r="A5" s="164"/>
      <c r="B5" s="164"/>
      <c r="C5" s="94"/>
      <c r="D5" s="93"/>
      <c r="E5" s="93"/>
      <c r="F5" s="93"/>
      <c r="G5" s="145"/>
      <c r="H5" s="145"/>
      <c r="I5" s="145"/>
      <c r="J5" s="91"/>
      <c r="K5" s="92"/>
    </row>
    <row r="6" spans="1:11" ht="18.75" customHeight="1">
      <c r="A6" s="164"/>
      <c r="B6" s="164"/>
      <c r="C6" s="94"/>
      <c r="D6" s="93"/>
      <c r="E6" s="93"/>
      <c r="F6" s="93"/>
      <c r="G6" s="91"/>
      <c r="H6" s="91"/>
      <c r="I6" s="91"/>
      <c r="J6" s="91"/>
      <c r="K6" s="92"/>
    </row>
    <row r="7" spans="1:11" ht="18.75" customHeight="1">
      <c r="A7" s="94"/>
      <c r="B7" s="94"/>
      <c r="C7" s="94"/>
      <c r="D7" s="93"/>
      <c r="E7" s="93"/>
      <c r="F7" s="93"/>
      <c r="G7" s="91"/>
      <c r="H7" s="91"/>
      <c r="I7" s="91"/>
      <c r="J7" s="91"/>
      <c r="K7" s="92"/>
    </row>
    <row r="8" spans="1:11" ht="18.75" customHeight="1">
      <c r="A8" s="92"/>
      <c r="B8" s="94"/>
      <c r="C8" s="94"/>
      <c r="D8" s="93"/>
      <c r="E8" s="93"/>
      <c r="F8" s="93"/>
      <c r="G8" s="145"/>
      <c r="H8" s="145"/>
      <c r="I8" s="145"/>
      <c r="J8" s="145"/>
      <c r="K8" s="92"/>
    </row>
    <row r="9" spans="1:11" ht="18.75" customHeight="1">
      <c r="A9" s="92" t="s">
        <v>101</v>
      </c>
      <c r="B9" s="93"/>
      <c r="C9" s="94"/>
      <c r="D9" s="94"/>
      <c r="E9" s="94"/>
      <c r="F9" s="95"/>
      <c r="G9" s="154" t="s">
        <v>29</v>
      </c>
      <c r="H9" s="154"/>
      <c r="I9" s="154"/>
      <c r="J9" s="154"/>
      <c r="K9" s="92"/>
    </row>
    <row r="10" spans="1:11">
      <c r="A10" s="92"/>
      <c r="B10" s="93"/>
      <c r="C10" s="99"/>
      <c r="D10" s="95"/>
      <c r="E10" s="95"/>
      <c r="F10" s="95"/>
      <c r="G10" s="165"/>
      <c r="H10" s="165"/>
      <c r="I10" s="165"/>
      <c r="J10" s="165"/>
      <c r="K10" s="92"/>
    </row>
    <row r="11" spans="1:11" ht="18.75" customHeight="1">
      <c r="A11" s="165" t="s">
        <v>153</v>
      </c>
      <c r="B11" s="165"/>
      <c r="C11" s="1"/>
      <c r="D11" s="1"/>
      <c r="E11" s="1"/>
      <c r="F11" s="2"/>
      <c r="G11" s="97"/>
      <c r="H11" s="97"/>
      <c r="I11" s="97"/>
      <c r="J11" s="13" t="s">
        <v>125</v>
      </c>
      <c r="K11" s="92"/>
    </row>
    <row r="12" spans="1:11" ht="20.25" customHeight="1">
      <c r="A12" s="91"/>
      <c r="B12" s="94"/>
      <c r="C12" s="94"/>
      <c r="D12" s="92"/>
      <c r="E12" s="92"/>
      <c r="F12" s="3"/>
      <c r="G12" s="165"/>
      <c r="H12" s="165"/>
      <c r="I12" s="165"/>
      <c r="J12" s="165"/>
      <c r="K12" s="92"/>
    </row>
    <row r="13" spans="1:11" ht="19.5" customHeight="1">
      <c r="A13" s="4"/>
      <c r="B13" s="104" t="s">
        <v>152</v>
      </c>
      <c r="C13" s="94"/>
      <c r="D13" s="94"/>
      <c r="E13" s="94"/>
      <c r="F13" s="93"/>
      <c r="G13" s="97"/>
      <c r="H13" s="97"/>
      <c r="I13" s="97"/>
      <c r="J13" s="97"/>
      <c r="K13" s="92"/>
    </row>
    <row r="14" spans="1:11" ht="19.5" customHeight="1">
      <c r="A14" s="157" t="s">
        <v>92</v>
      </c>
      <c r="B14" s="157"/>
      <c r="C14" s="94"/>
      <c r="D14" s="94"/>
      <c r="E14" s="94"/>
      <c r="F14" s="93"/>
      <c r="G14" s="165"/>
      <c r="H14" s="165"/>
      <c r="I14" s="165"/>
      <c r="J14" s="165"/>
      <c r="K14" s="92"/>
    </row>
    <row r="15" spans="1:11" ht="19.5" customHeight="1">
      <c r="A15" s="152"/>
      <c r="B15" s="152"/>
      <c r="C15" s="99"/>
      <c r="D15" s="93"/>
      <c r="E15" s="93"/>
      <c r="F15" s="93"/>
      <c r="G15" s="168"/>
      <c r="H15" s="168"/>
      <c r="I15" s="168"/>
      <c r="J15" s="168"/>
      <c r="K15" s="92"/>
    </row>
    <row r="16" spans="1:11" ht="16.5" customHeight="1">
      <c r="A16" s="156"/>
      <c r="B16" s="156"/>
      <c r="C16" s="99"/>
      <c r="D16" s="93"/>
      <c r="E16" s="93"/>
      <c r="F16" s="93"/>
      <c r="G16" s="91"/>
      <c r="H16" s="91"/>
      <c r="I16" s="91"/>
      <c r="J16" s="91"/>
      <c r="K16" s="92"/>
    </row>
    <row r="17" spans="1:11" ht="16.5" customHeight="1">
      <c r="A17" s="94"/>
      <c r="B17" s="94"/>
      <c r="C17" s="99"/>
      <c r="D17" s="93"/>
      <c r="E17" s="93"/>
      <c r="F17" s="93"/>
      <c r="G17" s="91"/>
      <c r="H17" s="91"/>
      <c r="I17" s="91"/>
      <c r="J17" s="91"/>
      <c r="K17" s="92"/>
    </row>
    <row r="18" spans="1:11" ht="18.75" customHeight="1">
      <c r="A18" s="145" t="s">
        <v>102</v>
      </c>
      <c r="B18" s="145"/>
      <c r="C18" s="94"/>
      <c r="D18" s="93"/>
      <c r="E18" s="93"/>
      <c r="F18" s="93"/>
      <c r="G18" s="145" t="s">
        <v>102</v>
      </c>
      <c r="H18" s="145"/>
      <c r="I18" s="145"/>
      <c r="J18" s="145"/>
      <c r="K18" s="92"/>
    </row>
    <row r="19" spans="1:11" ht="5.25" customHeight="1">
      <c r="A19" s="92"/>
      <c r="B19" s="94"/>
      <c r="C19" s="94"/>
      <c r="D19" s="93"/>
      <c r="E19" s="93"/>
      <c r="F19" s="93"/>
      <c r="G19" s="92"/>
      <c r="H19" s="92"/>
      <c r="I19" s="92"/>
      <c r="J19" s="94"/>
      <c r="K19" s="92"/>
    </row>
    <row r="20" spans="1:11" ht="35.25" customHeight="1">
      <c r="A20" s="153" t="s">
        <v>154</v>
      </c>
      <c r="B20" s="153"/>
      <c r="C20" s="94"/>
      <c r="D20" s="94"/>
      <c r="E20" s="94" t="s">
        <v>103</v>
      </c>
      <c r="F20" s="95"/>
      <c r="G20" s="5" t="s">
        <v>190</v>
      </c>
      <c r="H20" s="103"/>
      <c r="I20" s="4"/>
      <c r="J20" s="4"/>
      <c r="K20" s="92"/>
    </row>
    <row r="21" spans="1:11">
      <c r="A21" s="145"/>
      <c r="B21" s="145"/>
      <c r="C21" s="94"/>
      <c r="D21" s="94"/>
      <c r="E21" s="94"/>
      <c r="F21" s="3"/>
      <c r="G21" s="92"/>
      <c r="H21" s="92"/>
      <c r="I21" s="92"/>
      <c r="J21" s="92"/>
      <c r="K21" s="92"/>
    </row>
    <row r="22" spans="1:11" ht="20.25" customHeight="1">
      <c r="A22" s="166" t="s">
        <v>155</v>
      </c>
      <c r="B22" s="166"/>
      <c r="C22" s="166"/>
      <c r="D22" s="94"/>
      <c r="E22" s="94"/>
      <c r="F22" s="3"/>
      <c r="G22" s="167" t="s">
        <v>184</v>
      </c>
      <c r="H22" s="167"/>
      <c r="I22" s="167"/>
      <c r="J22" s="167"/>
      <c r="K22" s="92"/>
    </row>
    <row r="23" spans="1:11" ht="24.75" customHeight="1">
      <c r="A23" s="157" t="s">
        <v>92</v>
      </c>
      <c r="B23" s="157"/>
      <c r="C23" s="94"/>
      <c r="D23" s="94"/>
      <c r="E23" s="94"/>
      <c r="F23" s="3"/>
      <c r="G23" s="157" t="s">
        <v>92</v>
      </c>
      <c r="H23" s="157"/>
      <c r="I23" s="157"/>
      <c r="J23" s="157"/>
      <c r="K23" s="92"/>
    </row>
    <row r="24" spans="1:11" ht="15.75" customHeight="1">
      <c r="A24" s="92"/>
      <c r="B24" s="94"/>
      <c r="C24" s="94"/>
      <c r="D24" s="94"/>
      <c r="E24" s="94"/>
      <c r="F24" s="92"/>
      <c r="G24" s="160"/>
      <c r="H24" s="160"/>
      <c r="I24" s="160"/>
      <c r="J24" s="160"/>
      <c r="K24" s="92"/>
    </row>
    <row r="25" spans="1:11">
      <c r="A25" s="92"/>
      <c r="B25" s="94"/>
      <c r="C25" s="6"/>
      <c r="D25" s="7"/>
      <c r="E25" s="7"/>
      <c r="F25" s="3"/>
      <c r="G25" s="160"/>
      <c r="H25" s="160"/>
      <c r="I25" s="160"/>
      <c r="J25" s="160"/>
      <c r="K25" s="92"/>
    </row>
    <row r="26" spans="1:11" ht="18" customHeight="1">
      <c r="A26" s="92"/>
      <c r="B26" s="8"/>
      <c r="C26" s="6"/>
      <c r="D26" s="7"/>
      <c r="E26" s="7"/>
      <c r="F26" s="3"/>
      <c r="G26" s="9"/>
      <c r="H26" s="9"/>
      <c r="I26" s="9"/>
      <c r="J26" s="9"/>
      <c r="K26" s="92"/>
    </row>
    <row r="27" spans="1:11" ht="21" hidden="1" customHeight="1">
      <c r="A27" s="92"/>
      <c r="B27" s="92"/>
      <c r="C27" s="99"/>
      <c r="D27" s="9"/>
      <c r="E27" s="9"/>
      <c r="F27" s="9"/>
      <c r="G27" s="92"/>
      <c r="H27" s="92"/>
      <c r="I27" s="92"/>
      <c r="J27" s="92"/>
      <c r="K27" s="92"/>
    </row>
    <row r="28" spans="1:11" ht="23.25" customHeight="1">
      <c r="A28" s="92"/>
      <c r="B28" s="92"/>
      <c r="C28" s="99"/>
      <c r="D28" s="9"/>
      <c r="E28" s="9"/>
      <c r="F28" s="9"/>
      <c r="G28" s="92"/>
      <c r="H28" s="92"/>
      <c r="I28" s="92"/>
      <c r="J28" s="92"/>
      <c r="K28" s="92"/>
    </row>
    <row r="29" spans="1:11" ht="21" customHeight="1">
      <c r="A29" s="92"/>
      <c r="B29" s="92"/>
      <c r="C29" s="99"/>
      <c r="D29" s="9"/>
      <c r="E29" s="9"/>
      <c r="F29" s="9"/>
      <c r="G29" s="92"/>
      <c r="H29" s="92"/>
      <c r="I29" s="10"/>
      <c r="J29" s="10"/>
      <c r="K29" s="92"/>
    </row>
    <row r="30" spans="1:11">
      <c r="A30" s="92"/>
      <c r="B30" s="99"/>
      <c r="C30" s="99"/>
      <c r="D30" s="99"/>
      <c r="E30" s="99"/>
      <c r="F30" s="99"/>
      <c r="G30" s="94"/>
      <c r="H30" s="94"/>
      <c r="I30" s="94"/>
      <c r="J30" s="94"/>
      <c r="K30" s="92"/>
    </row>
    <row r="31" spans="1:11" ht="25.5" customHeight="1">
      <c r="A31" s="16"/>
      <c r="B31" s="133"/>
      <c r="C31" s="133"/>
      <c r="D31" s="133"/>
      <c r="E31" s="133"/>
      <c r="F31" s="133"/>
      <c r="G31" s="17"/>
      <c r="H31" s="17"/>
      <c r="I31" s="18">
        <v>2021</v>
      </c>
      <c r="J31" s="19" t="s">
        <v>33</v>
      </c>
      <c r="K31" s="92"/>
    </row>
    <row r="32" spans="1:11" ht="27.75" customHeight="1">
      <c r="A32" s="101" t="s">
        <v>9</v>
      </c>
      <c r="B32" s="159" t="s">
        <v>156</v>
      </c>
      <c r="C32" s="159"/>
      <c r="D32" s="159"/>
      <c r="E32" s="159"/>
      <c r="F32" s="159"/>
      <c r="G32" s="159"/>
      <c r="H32" s="159"/>
      <c r="I32" s="21">
        <v>5484126</v>
      </c>
      <c r="J32" s="22" t="s">
        <v>32</v>
      </c>
      <c r="K32" s="92"/>
    </row>
    <row r="33" spans="1:11" ht="24.75" customHeight="1">
      <c r="A33" s="101" t="s">
        <v>10</v>
      </c>
      <c r="B33" s="158" t="s">
        <v>159</v>
      </c>
      <c r="C33" s="158"/>
      <c r="D33" s="158"/>
      <c r="E33" s="158"/>
      <c r="F33" s="158"/>
      <c r="G33" s="158"/>
      <c r="H33" s="20"/>
      <c r="I33" s="21">
        <v>430</v>
      </c>
      <c r="J33" s="22" t="s">
        <v>31</v>
      </c>
      <c r="K33" s="92"/>
    </row>
    <row r="34" spans="1:11" ht="24.75" customHeight="1">
      <c r="A34" s="101" t="s">
        <v>14</v>
      </c>
      <c r="B34" s="133" t="s">
        <v>157</v>
      </c>
      <c r="C34" s="133"/>
      <c r="D34" s="133"/>
      <c r="E34" s="133"/>
      <c r="F34" s="133"/>
      <c r="G34" s="20"/>
      <c r="H34" s="20"/>
      <c r="I34" s="21">
        <v>500100000</v>
      </c>
      <c r="J34" s="22" t="s">
        <v>30</v>
      </c>
      <c r="K34" s="92"/>
    </row>
    <row r="35" spans="1:11" ht="24.75" customHeight="1">
      <c r="A35" s="101" t="s">
        <v>107</v>
      </c>
      <c r="B35" s="133" t="s">
        <v>191</v>
      </c>
      <c r="C35" s="133"/>
      <c r="D35" s="133"/>
      <c r="E35" s="133"/>
      <c r="F35" s="133"/>
      <c r="G35" s="20"/>
      <c r="H35" s="20"/>
      <c r="I35" s="21"/>
      <c r="J35" s="22" t="s">
        <v>5</v>
      </c>
      <c r="K35" s="92"/>
    </row>
    <row r="36" spans="1:11" ht="24.75" customHeight="1">
      <c r="A36" s="101" t="s">
        <v>12</v>
      </c>
      <c r="B36" s="133" t="s">
        <v>192</v>
      </c>
      <c r="C36" s="133"/>
      <c r="D36" s="133"/>
      <c r="E36" s="133"/>
      <c r="F36" s="133"/>
      <c r="G36" s="20"/>
      <c r="H36" s="20"/>
      <c r="I36" s="21"/>
      <c r="J36" s="22" t="s">
        <v>4</v>
      </c>
      <c r="K36" s="92"/>
    </row>
    <row r="37" spans="1:11" ht="24.75" customHeight="1">
      <c r="A37" s="101" t="s">
        <v>11</v>
      </c>
      <c r="B37" s="133" t="s">
        <v>158</v>
      </c>
      <c r="C37" s="133"/>
      <c r="D37" s="133"/>
      <c r="E37" s="133"/>
      <c r="F37" s="133"/>
      <c r="G37" s="20"/>
      <c r="H37" s="20"/>
      <c r="I37" s="21"/>
      <c r="J37" s="22" t="s">
        <v>6</v>
      </c>
      <c r="K37" s="92"/>
    </row>
    <row r="38" spans="1:11" ht="24.75" customHeight="1">
      <c r="A38" s="101" t="s">
        <v>93</v>
      </c>
      <c r="B38" s="133" t="s">
        <v>160</v>
      </c>
      <c r="C38" s="133"/>
      <c r="D38" s="133"/>
      <c r="E38" s="133"/>
      <c r="F38" s="133"/>
      <c r="G38" s="148" t="s">
        <v>42</v>
      </c>
      <c r="H38" s="148"/>
      <c r="I38" s="149"/>
      <c r="J38" s="22"/>
      <c r="K38" s="92"/>
    </row>
    <row r="39" spans="1:11" ht="24.75" customHeight="1">
      <c r="A39" s="101" t="s">
        <v>15</v>
      </c>
      <c r="B39" s="133" t="s">
        <v>161</v>
      </c>
      <c r="C39" s="133"/>
      <c r="D39" s="133"/>
      <c r="E39" s="133"/>
      <c r="F39" s="133"/>
      <c r="G39" s="148" t="s">
        <v>43</v>
      </c>
      <c r="H39" s="148"/>
      <c r="I39" s="149"/>
      <c r="J39" s="22"/>
      <c r="K39" s="92"/>
    </row>
    <row r="40" spans="1:11" ht="26.25" customHeight="1">
      <c r="A40" s="101" t="s">
        <v>28</v>
      </c>
      <c r="B40" s="133">
        <v>636</v>
      </c>
      <c r="C40" s="133"/>
      <c r="D40" s="133"/>
      <c r="E40" s="133"/>
      <c r="F40" s="133"/>
      <c r="G40" s="20"/>
      <c r="H40" s="20"/>
      <c r="I40" s="21"/>
      <c r="J40" s="22"/>
      <c r="K40" s="92"/>
    </row>
    <row r="41" spans="1:11" ht="24.75" customHeight="1">
      <c r="A41" s="101" t="s">
        <v>100</v>
      </c>
      <c r="B41" s="133" t="s">
        <v>185</v>
      </c>
      <c r="C41" s="133"/>
      <c r="D41" s="133"/>
      <c r="E41" s="133"/>
      <c r="F41" s="133"/>
      <c r="G41" s="20"/>
      <c r="H41" s="20"/>
      <c r="I41" s="21"/>
      <c r="J41" s="22"/>
      <c r="K41" s="92"/>
    </row>
    <row r="42" spans="1:11" ht="24.75" customHeight="1">
      <c r="A42" s="101" t="s">
        <v>7</v>
      </c>
      <c r="B42" s="133" t="s">
        <v>162</v>
      </c>
      <c r="C42" s="133"/>
      <c r="D42" s="133"/>
      <c r="E42" s="133"/>
      <c r="F42" s="133"/>
      <c r="G42" s="20"/>
      <c r="H42" s="20"/>
      <c r="I42" s="21"/>
      <c r="J42" s="22"/>
      <c r="K42" s="92"/>
    </row>
    <row r="43" spans="1:11" ht="24.75" customHeight="1">
      <c r="A43" s="101" t="s">
        <v>8</v>
      </c>
      <c r="B43" s="133" t="s">
        <v>183</v>
      </c>
      <c r="C43" s="133"/>
      <c r="D43" s="133"/>
      <c r="E43" s="133"/>
      <c r="F43" s="133"/>
      <c r="G43" s="20"/>
      <c r="H43" s="20"/>
      <c r="I43" s="21"/>
      <c r="J43" s="22"/>
    </row>
    <row r="44" spans="1:11" ht="82.5" customHeight="1">
      <c r="A44" s="151" t="s">
        <v>163</v>
      </c>
      <c r="B44" s="150"/>
      <c r="C44" s="150"/>
      <c r="D44" s="150"/>
      <c r="E44" s="150"/>
      <c r="F44" s="150"/>
      <c r="G44" s="150"/>
      <c r="H44" s="150"/>
      <c r="I44" s="150"/>
      <c r="J44" s="150"/>
    </row>
    <row r="45" spans="1:11" ht="30" customHeight="1">
      <c r="A45" s="150" t="s">
        <v>44</v>
      </c>
      <c r="B45" s="150"/>
      <c r="C45" s="150"/>
      <c r="D45" s="150"/>
      <c r="E45" s="150"/>
      <c r="F45" s="150"/>
      <c r="G45" s="150"/>
      <c r="H45" s="150"/>
      <c r="I45" s="150"/>
      <c r="J45" s="150"/>
    </row>
    <row r="46" spans="1:11" ht="23.25" customHeight="1">
      <c r="A46" s="54"/>
      <c r="B46" s="55"/>
      <c r="C46" s="100"/>
      <c r="D46" s="55"/>
      <c r="E46" s="55"/>
      <c r="F46" s="55"/>
      <c r="G46" s="55"/>
      <c r="H46" s="55"/>
      <c r="I46" s="55"/>
      <c r="J46" s="56" t="s">
        <v>110</v>
      </c>
    </row>
    <row r="47" spans="1:11" ht="50.25" customHeight="1">
      <c r="A47" s="162" t="s">
        <v>49</v>
      </c>
      <c r="B47" s="134" t="s">
        <v>13</v>
      </c>
      <c r="C47" s="134" t="s">
        <v>165</v>
      </c>
      <c r="D47" s="134" t="s">
        <v>166</v>
      </c>
      <c r="E47" s="146" t="s">
        <v>164</v>
      </c>
      <c r="F47" s="134" t="s">
        <v>167</v>
      </c>
      <c r="G47" s="161" t="s">
        <v>104</v>
      </c>
      <c r="H47" s="161"/>
      <c r="I47" s="161"/>
      <c r="J47" s="161"/>
    </row>
    <row r="48" spans="1:11" ht="65.25" customHeight="1">
      <c r="A48" s="163"/>
      <c r="B48" s="135"/>
      <c r="C48" s="135"/>
      <c r="D48" s="135"/>
      <c r="E48" s="147"/>
      <c r="F48" s="135"/>
      <c r="G48" s="57" t="s">
        <v>39</v>
      </c>
      <c r="H48" s="57" t="s">
        <v>40</v>
      </c>
      <c r="I48" s="57" t="s">
        <v>41</v>
      </c>
      <c r="J48" s="57" t="s">
        <v>20</v>
      </c>
    </row>
    <row r="49" spans="1:15" ht="24.75" customHeight="1">
      <c r="A49" s="34">
        <v>1</v>
      </c>
      <c r="B49" s="58">
        <v>2</v>
      </c>
      <c r="C49" s="58">
        <v>3</v>
      </c>
      <c r="D49" s="58">
        <v>4</v>
      </c>
      <c r="E49" s="58">
        <v>5</v>
      </c>
      <c r="F49" s="58">
        <v>6</v>
      </c>
      <c r="G49" s="58">
        <v>7</v>
      </c>
      <c r="H49" s="58">
        <v>8</v>
      </c>
      <c r="I49" s="58">
        <v>9</v>
      </c>
      <c r="J49" s="58">
        <v>10</v>
      </c>
    </row>
    <row r="50" spans="1:15" ht="30" customHeight="1">
      <c r="A50" s="155" t="s">
        <v>137</v>
      </c>
      <c r="B50" s="155"/>
      <c r="C50" s="155"/>
      <c r="D50" s="155"/>
      <c r="E50" s="155"/>
      <c r="F50" s="155"/>
      <c r="G50" s="155"/>
      <c r="H50" s="155"/>
      <c r="I50" s="155"/>
      <c r="J50" s="155"/>
    </row>
    <row r="51" spans="1:15" ht="45" customHeight="1">
      <c r="A51" s="53" t="s">
        <v>172</v>
      </c>
      <c r="B51" s="32">
        <v>1000</v>
      </c>
      <c r="C51" s="29"/>
      <c r="D51" s="29"/>
      <c r="E51" s="29">
        <v>139753.5</v>
      </c>
      <c r="F51" s="29">
        <f>SUM(G51:J51)</f>
        <v>140308</v>
      </c>
      <c r="G51" s="29">
        <v>48308</v>
      </c>
      <c r="H51" s="29">
        <v>32000</v>
      </c>
      <c r="I51" s="29">
        <v>30000</v>
      </c>
      <c r="J51" s="96">
        <v>30000</v>
      </c>
    </row>
    <row r="52" spans="1:15" ht="47.25" customHeight="1">
      <c r="A52" s="53" t="s">
        <v>126</v>
      </c>
      <c r="B52" s="32">
        <v>1010</v>
      </c>
      <c r="C52" s="29">
        <f>SUM(C53:C57)</f>
        <v>0</v>
      </c>
      <c r="D52" s="29">
        <f>SUM(D53:D57)</f>
        <v>0</v>
      </c>
      <c r="E52" s="111">
        <f>SUM(E53:E57)</f>
        <v>-89693.000000000015</v>
      </c>
      <c r="F52" s="111">
        <f t="shared" ref="F52:J52" si="0">SUM(F53:F57)</f>
        <v>-171878.90000000002</v>
      </c>
      <c r="G52" s="111">
        <f t="shared" si="0"/>
        <v>-65985.8</v>
      </c>
      <c r="H52" s="111">
        <f t="shared" si="0"/>
        <v>-46673</v>
      </c>
      <c r="I52" s="111">
        <f t="shared" si="0"/>
        <v>-28518.7</v>
      </c>
      <c r="J52" s="111">
        <f t="shared" si="0"/>
        <v>-30701.4</v>
      </c>
      <c r="K52" s="23"/>
      <c r="L52" s="23"/>
      <c r="M52" s="23"/>
      <c r="N52" s="23"/>
      <c r="O52" s="23"/>
    </row>
    <row r="53" spans="1:15" ht="30" customHeight="1">
      <c r="A53" s="43" t="s">
        <v>127</v>
      </c>
      <c r="B53" s="34">
        <v>1011</v>
      </c>
      <c r="C53" s="30" t="s">
        <v>52</v>
      </c>
      <c r="D53" s="30" t="s">
        <v>52</v>
      </c>
      <c r="E53" s="30">
        <v>-24013.1</v>
      </c>
      <c r="F53" s="30">
        <f>SUM(G53:J53)</f>
        <v>-32675</v>
      </c>
      <c r="G53" s="30">
        <v>-15469</v>
      </c>
      <c r="H53" s="30">
        <v>-11962.6</v>
      </c>
      <c r="I53" s="30">
        <v>-2703.2</v>
      </c>
      <c r="J53" s="30">
        <v>-2540.1999999999998</v>
      </c>
      <c r="K53" s="24"/>
      <c r="L53" s="24"/>
      <c r="M53" s="24"/>
      <c r="N53" s="24"/>
      <c r="O53" s="24"/>
    </row>
    <row r="54" spans="1:15" ht="28.5" customHeight="1">
      <c r="A54" s="43" t="s">
        <v>1</v>
      </c>
      <c r="B54" s="34">
        <v>1012</v>
      </c>
      <c r="C54" s="30" t="s">
        <v>52</v>
      </c>
      <c r="D54" s="30" t="s">
        <v>52</v>
      </c>
      <c r="E54" s="30">
        <v>-54121.5</v>
      </c>
      <c r="F54" s="30">
        <f>SUM(G54:J54)</f>
        <v>-111509.90000000002</v>
      </c>
      <c r="G54" s="30">
        <v>-41332.800000000003</v>
      </c>
      <c r="H54" s="30">
        <f>-28246.9</f>
        <v>-28246.9</v>
      </c>
      <c r="I54" s="30">
        <v>-20133.8</v>
      </c>
      <c r="J54" s="30">
        <v>-21796.400000000001</v>
      </c>
      <c r="K54" s="27"/>
      <c r="L54" s="27"/>
    </row>
    <row r="55" spans="1:15" ht="29.25" customHeight="1">
      <c r="A55" s="43" t="s">
        <v>2</v>
      </c>
      <c r="B55" s="34">
        <v>1013</v>
      </c>
      <c r="C55" s="30" t="s">
        <v>52</v>
      </c>
      <c r="D55" s="30" t="s">
        <v>52</v>
      </c>
      <c r="E55" s="109">
        <v>-11338.8</v>
      </c>
      <c r="F55" s="30">
        <f t="shared" ref="F55:F86" si="1">SUM(G55:J55)</f>
        <v>-27420.799999999999</v>
      </c>
      <c r="G55" s="30">
        <v>-9183</v>
      </c>
      <c r="H55" s="30">
        <v>-6193.3</v>
      </c>
      <c r="I55" s="30">
        <v>-5680.7</v>
      </c>
      <c r="J55" s="30">
        <v>-6363.8</v>
      </c>
      <c r="K55" s="27"/>
      <c r="L55" s="27"/>
    </row>
    <row r="56" spans="1:15" ht="29.25" customHeight="1">
      <c r="A56" s="43" t="s">
        <v>3</v>
      </c>
      <c r="B56" s="34">
        <v>1014</v>
      </c>
      <c r="C56" s="30" t="s">
        <v>52</v>
      </c>
      <c r="D56" s="30" t="s">
        <v>52</v>
      </c>
      <c r="E56" s="109" t="s">
        <v>52</v>
      </c>
      <c r="F56" s="30">
        <f t="shared" si="1"/>
        <v>0</v>
      </c>
      <c r="G56" s="30" t="s">
        <v>52</v>
      </c>
      <c r="H56" s="30" t="s">
        <v>52</v>
      </c>
      <c r="I56" s="30" t="s">
        <v>52</v>
      </c>
      <c r="J56" s="30" t="s">
        <v>52</v>
      </c>
    </row>
    <row r="57" spans="1:15" ht="30" customHeight="1">
      <c r="A57" s="43" t="s">
        <v>97</v>
      </c>
      <c r="B57" s="34">
        <v>1015</v>
      </c>
      <c r="C57" s="30" t="s">
        <v>52</v>
      </c>
      <c r="D57" s="30" t="s">
        <v>52</v>
      </c>
      <c r="E57" s="109">
        <v>-219.6</v>
      </c>
      <c r="F57" s="30">
        <f>SUM(G57:J57)</f>
        <v>-273.2</v>
      </c>
      <c r="G57" s="30">
        <v>-1</v>
      </c>
      <c r="H57" s="30">
        <v>-270.2</v>
      </c>
      <c r="I57" s="30">
        <v>-1</v>
      </c>
      <c r="J57" s="30">
        <v>-1</v>
      </c>
    </row>
    <row r="58" spans="1:15" ht="28.5" customHeight="1">
      <c r="A58" s="53" t="s">
        <v>51</v>
      </c>
      <c r="B58" s="34">
        <v>1020</v>
      </c>
      <c r="C58" s="29">
        <f>SUM(C51:C52)</f>
        <v>0</v>
      </c>
      <c r="D58" s="29">
        <f>SUM(D51:D52)</f>
        <v>0</v>
      </c>
      <c r="E58" s="29">
        <f>SUM(E51:E52)</f>
        <v>50060.499999999985</v>
      </c>
      <c r="F58" s="29">
        <f t="shared" si="1"/>
        <v>-31570.900000000005</v>
      </c>
      <c r="G58" s="29">
        <f t="shared" ref="G58:J58" si="2">SUM(G51:G52)</f>
        <v>-17677.800000000003</v>
      </c>
      <c r="H58" s="29">
        <f t="shared" si="2"/>
        <v>-14673</v>
      </c>
      <c r="I58" s="29">
        <f>SUM(I51:I52)</f>
        <v>1481.2999999999993</v>
      </c>
      <c r="J58" s="29">
        <f t="shared" si="2"/>
        <v>-701.40000000000146</v>
      </c>
    </row>
    <row r="59" spans="1:15" ht="31.5" customHeight="1">
      <c r="A59" s="53" t="s">
        <v>136</v>
      </c>
      <c r="B59" s="32">
        <v>1020</v>
      </c>
      <c r="C59" s="29">
        <f>SUM(C60:C64)</f>
        <v>0</v>
      </c>
      <c r="D59" s="12">
        <f>SUM(D60:D64)</f>
        <v>0</v>
      </c>
      <c r="E59" s="12">
        <f>SUM(E60:E64)</f>
        <v>-43779</v>
      </c>
      <c r="F59" s="12">
        <f t="shared" si="1"/>
        <v>-15178.300000000001</v>
      </c>
      <c r="G59" s="12">
        <f>SUM(G60:G64)</f>
        <v>-3541.5</v>
      </c>
      <c r="H59" s="12">
        <f>SUM(H60:H64)</f>
        <v>-4162.6000000000004</v>
      </c>
      <c r="I59" s="12">
        <f>SUM(I60:I64)</f>
        <v>-3639.3</v>
      </c>
      <c r="J59" s="12">
        <f>SUM(J60:J64)</f>
        <v>-3834.9</v>
      </c>
    </row>
    <row r="60" spans="1:15" ht="27.75" customHeight="1">
      <c r="A60" s="43" t="s">
        <v>127</v>
      </c>
      <c r="B60" s="34">
        <v>1021</v>
      </c>
      <c r="C60" s="30" t="s">
        <v>52</v>
      </c>
      <c r="D60" s="30" t="s">
        <v>52</v>
      </c>
      <c r="E60" s="11">
        <v>-28487.8</v>
      </c>
      <c r="F60" s="11">
        <f t="shared" si="1"/>
        <v>-121.4</v>
      </c>
      <c r="G60" s="11">
        <v>-29.1</v>
      </c>
      <c r="H60" s="11">
        <v>-34.9</v>
      </c>
      <c r="I60" s="11">
        <v>-28.5</v>
      </c>
      <c r="J60" s="11">
        <v>-28.9</v>
      </c>
    </row>
    <row r="61" spans="1:15" ht="27.75" customHeight="1">
      <c r="A61" s="43" t="s">
        <v>1</v>
      </c>
      <c r="B61" s="34">
        <v>1022</v>
      </c>
      <c r="C61" s="30" t="s">
        <v>52</v>
      </c>
      <c r="D61" s="30" t="s">
        <v>52</v>
      </c>
      <c r="E61" s="11">
        <v>-7440.7</v>
      </c>
      <c r="F61" s="11">
        <f t="shared" si="1"/>
        <v>-6300</v>
      </c>
      <c r="G61" s="11">
        <v>-1500</v>
      </c>
      <c r="H61" s="11">
        <v>-1700</v>
      </c>
      <c r="I61" s="11">
        <v>-1600</v>
      </c>
      <c r="J61" s="11">
        <v>-1500</v>
      </c>
    </row>
    <row r="62" spans="1:15" ht="27.75" customHeight="1">
      <c r="A62" s="43" t="s">
        <v>2</v>
      </c>
      <c r="B62" s="34">
        <v>1023</v>
      </c>
      <c r="C62" s="30" t="s">
        <v>52</v>
      </c>
      <c r="D62" s="30" t="s">
        <v>52</v>
      </c>
      <c r="E62" s="11">
        <v>-1436.4</v>
      </c>
      <c r="F62" s="11">
        <f t="shared" si="1"/>
        <v>-1335</v>
      </c>
      <c r="G62" s="11">
        <v>-330</v>
      </c>
      <c r="H62" s="11">
        <v>-340</v>
      </c>
      <c r="I62" s="11">
        <v>-335</v>
      </c>
      <c r="J62" s="11">
        <v>-330</v>
      </c>
    </row>
    <row r="63" spans="1:15" ht="27.75" customHeight="1">
      <c r="A63" s="43" t="s">
        <v>3</v>
      </c>
      <c r="B63" s="34">
        <v>1024</v>
      </c>
      <c r="C63" s="30" t="s">
        <v>52</v>
      </c>
      <c r="D63" s="30" t="s">
        <v>52</v>
      </c>
      <c r="E63" s="11">
        <v>-5277.2</v>
      </c>
      <c r="F63" s="11">
        <f t="shared" si="1"/>
        <v>-5000</v>
      </c>
      <c r="G63" s="11">
        <v>-1250</v>
      </c>
      <c r="H63" s="11">
        <v>-1250</v>
      </c>
      <c r="I63" s="11">
        <v>-1250</v>
      </c>
      <c r="J63" s="11">
        <v>-1250</v>
      </c>
    </row>
    <row r="64" spans="1:15" ht="27.75" customHeight="1">
      <c r="A64" s="43" t="s">
        <v>128</v>
      </c>
      <c r="B64" s="34">
        <v>1025</v>
      </c>
      <c r="C64" s="30" t="s">
        <v>52</v>
      </c>
      <c r="D64" s="30" t="s">
        <v>52</v>
      </c>
      <c r="E64" s="11">
        <v>-1136.9000000000001</v>
      </c>
      <c r="F64" s="11">
        <f>SUM(G64:J64)</f>
        <v>-2421.8999999999996</v>
      </c>
      <c r="G64" s="11">
        <v>-432.4</v>
      </c>
      <c r="H64" s="11">
        <v>-837.7</v>
      </c>
      <c r="I64" s="11">
        <v>-425.8</v>
      </c>
      <c r="J64" s="11">
        <v>-726</v>
      </c>
    </row>
    <row r="65" spans="1:11" ht="33.75" customHeight="1">
      <c r="A65" s="53" t="s">
        <v>69</v>
      </c>
      <c r="B65" s="32">
        <v>1040</v>
      </c>
      <c r="C65" s="29">
        <f>SUM(C66:C67)</f>
        <v>0</v>
      </c>
      <c r="D65" s="29">
        <f>SUM(D66:D67)</f>
        <v>0</v>
      </c>
      <c r="E65" s="29">
        <f>SUM(E66:E67)</f>
        <v>73676.5</v>
      </c>
      <c r="F65" s="29">
        <f t="shared" si="1"/>
        <v>48039.600000000006</v>
      </c>
      <c r="G65" s="29">
        <f>SUM(G66:G67)</f>
        <v>22229.599999999999</v>
      </c>
      <c r="H65" s="29">
        <f>SUM(H66:H67)</f>
        <v>19025.400000000001</v>
      </c>
      <c r="I65" s="29">
        <f>SUM(I66:I67)</f>
        <v>1697.3</v>
      </c>
      <c r="J65" s="29">
        <f>SUM(J66:J67)</f>
        <v>5087.3</v>
      </c>
    </row>
    <row r="66" spans="1:11" ht="27.75" customHeight="1">
      <c r="A66" s="43" t="s">
        <v>70</v>
      </c>
      <c r="B66" s="34">
        <v>1041</v>
      </c>
      <c r="C66" s="30"/>
      <c r="D66" s="30"/>
      <c r="E66" s="30"/>
      <c r="F66" s="30">
        <f t="shared" si="1"/>
        <v>0</v>
      </c>
      <c r="G66" s="30"/>
      <c r="H66" s="30"/>
      <c r="I66" s="30"/>
      <c r="J66" s="30"/>
    </row>
    <row r="67" spans="1:11" ht="27.75" customHeight="1">
      <c r="A67" s="43" t="s">
        <v>71</v>
      </c>
      <c r="B67" s="34">
        <v>1042</v>
      </c>
      <c r="C67" s="30"/>
      <c r="D67" s="30"/>
      <c r="E67" s="30">
        <v>73676.5</v>
      </c>
      <c r="F67" s="30">
        <f t="shared" si="1"/>
        <v>48039.600000000006</v>
      </c>
      <c r="G67" s="30">
        <v>22229.599999999999</v>
      </c>
      <c r="H67" s="30">
        <v>19025.400000000001</v>
      </c>
      <c r="I67" s="30">
        <v>1697.3</v>
      </c>
      <c r="J67" s="30">
        <v>5087.3</v>
      </c>
    </row>
    <row r="68" spans="1:11" ht="36" customHeight="1">
      <c r="A68" s="53" t="s">
        <v>23</v>
      </c>
      <c r="B68" s="32">
        <v>1030</v>
      </c>
      <c r="C68" s="29">
        <f>SUM(C69:C73)</f>
        <v>0</v>
      </c>
      <c r="D68" s="29">
        <f>SUM(D69:D73)</f>
        <v>0</v>
      </c>
      <c r="E68" s="29">
        <f t="shared" ref="E68:J68" si="3">SUM(E69:E73)</f>
        <v>-40288.6</v>
      </c>
      <c r="F68" s="29">
        <f t="shared" si="1"/>
        <v>-6290.4000000000005</v>
      </c>
      <c r="G68" s="29">
        <f t="shared" si="3"/>
        <v>-2260.3000000000002</v>
      </c>
      <c r="H68" s="29">
        <f t="shared" si="3"/>
        <v>-1439.8</v>
      </c>
      <c r="I68" s="29">
        <f t="shared" si="3"/>
        <v>-789.3</v>
      </c>
      <c r="J68" s="29">
        <f t="shared" si="3"/>
        <v>-1801</v>
      </c>
      <c r="K68" s="89"/>
    </row>
    <row r="69" spans="1:11" ht="27.75" customHeight="1">
      <c r="A69" s="43" t="s">
        <v>109</v>
      </c>
      <c r="B69" s="34">
        <v>1031</v>
      </c>
      <c r="C69" s="30" t="s">
        <v>52</v>
      </c>
      <c r="D69" s="30" t="s">
        <v>52</v>
      </c>
      <c r="E69" s="30">
        <v>-6523.8</v>
      </c>
      <c r="F69" s="11">
        <f t="shared" si="1"/>
        <v>-5655.9000000000005</v>
      </c>
      <c r="G69" s="30">
        <v>-2114.3000000000002</v>
      </c>
      <c r="H69" s="30">
        <v>-1274.3</v>
      </c>
      <c r="I69" s="30">
        <v>-618.1</v>
      </c>
      <c r="J69" s="30">
        <v>-1649.2</v>
      </c>
    </row>
    <row r="70" spans="1:11" ht="27.75" customHeight="1">
      <c r="A70" s="43" t="s">
        <v>179</v>
      </c>
      <c r="B70" s="34">
        <v>1032</v>
      </c>
      <c r="C70" s="30" t="s">
        <v>52</v>
      </c>
      <c r="D70" s="30" t="s">
        <v>52</v>
      </c>
      <c r="E70" s="11">
        <v>-25067.1</v>
      </c>
      <c r="F70" s="11">
        <f t="shared" si="1"/>
        <v>0</v>
      </c>
      <c r="G70" s="11" t="s">
        <v>52</v>
      </c>
      <c r="H70" s="11" t="s">
        <v>52</v>
      </c>
      <c r="I70" s="11" t="s">
        <v>52</v>
      </c>
      <c r="J70" s="11" t="s">
        <v>52</v>
      </c>
    </row>
    <row r="71" spans="1:11" ht="32.25" customHeight="1">
      <c r="A71" s="43" t="s">
        <v>180</v>
      </c>
      <c r="B71" s="34">
        <v>1033</v>
      </c>
      <c r="C71" s="30" t="s">
        <v>52</v>
      </c>
      <c r="D71" s="30" t="s">
        <v>52</v>
      </c>
      <c r="E71" s="11">
        <v>-5368.3</v>
      </c>
      <c r="F71" s="11">
        <f t="shared" si="1"/>
        <v>0</v>
      </c>
      <c r="G71" s="11" t="s">
        <v>52</v>
      </c>
      <c r="H71" s="11" t="s">
        <v>52</v>
      </c>
      <c r="I71" s="11" t="s">
        <v>52</v>
      </c>
      <c r="J71" s="11" t="s">
        <v>52</v>
      </c>
    </row>
    <row r="72" spans="1:11" ht="27.75" customHeight="1">
      <c r="A72" s="43" t="s">
        <v>3</v>
      </c>
      <c r="B72" s="34">
        <v>1034</v>
      </c>
      <c r="C72" s="30" t="s">
        <v>52</v>
      </c>
      <c r="D72" s="30" t="s">
        <v>52</v>
      </c>
      <c r="E72" s="11" t="s">
        <v>52</v>
      </c>
      <c r="F72" s="11">
        <f t="shared" si="1"/>
        <v>0</v>
      </c>
      <c r="G72" s="11" t="s">
        <v>52</v>
      </c>
      <c r="H72" s="11" t="s">
        <v>52</v>
      </c>
      <c r="I72" s="11" t="s">
        <v>52</v>
      </c>
      <c r="J72" s="11" t="s">
        <v>52</v>
      </c>
    </row>
    <row r="73" spans="1:11" ht="27.75" customHeight="1">
      <c r="A73" s="43" t="s">
        <v>129</v>
      </c>
      <c r="B73" s="34">
        <v>1035</v>
      </c>
      <c r="C73" s="30" t="s">
        <v>52</v>
      </c>
      <c r="D73" s="30" t="s">
        <v>52</v>
      </c>
      <c r="E73" s="11">
        <v>-3329.4</v>
      </c>
      <c r="F73" s="11">
        <f t="shared" si="1"/>
        <v>-634.5</v>
      </c>
      <c r="G73" s="11">
        <v>-146</v>
      </c>
      <c r="H73" s="11">
        <v>-165.5</v>
      </c>
      <c r="I73" s="11">
        <v>-171.2</v>
      </c>
      <c r="J73" s="11">
        <v>-151.80000000000001</v>
      </c>
    </row>
    <row r="74" spans="1:11" ht="34.5" customHeight="1">
      <c r="A74" s="53" t="s">
        <v>0</v>
      </c>
      <c r="B74" s="34">
        <v>1100</v>
      </c>
      <c r="C74" s="29">
        <f>SUM(C58,C59,C65,C68)</f>
        <v>0</v>
      </c>
      <c r="D74" s="29">
        <f>SUM(D58,D59,D65,D68)</f>
        <v>0</v>
      </c>
      <c r="E74" s="29">
        <f>SUM(E58,E59,E65,E68)</f>
        <v>39669.399999999987</v>
      </c>
      <c r="F74" s="29">
        <f t="shared" si="1"/>
        <v>-5000.0000000000036</v>
      </c>
      <c r="G74" s="29">
        <f>SUM(G58,G59,G65,G68)</f>
        <v>-1250.0000000000045</v>
      </c>
      <c r="H74" s="29">
        <f>SUM(H58,H59,H65,H68)</f>
        <v>-1249.999999999997</v>
      </c>
      <c r="I74" s="29">
        <f>--SUM(I58,I59,I65,I68)</f>
        <v>-1250.0000000000009</v>
      </c>
      <c r="J74" s="29">
        <f>--SUM(J58,J59,J65,J68)</f>
        <v>-1250.0000000000009</v>
      </c>
    </row>
    <row r="75" spans="1:11" ht="27.75" customHeight="1">
      <c r="A75" s="53" t="s">
        <v>173</v>
      </c>
      <c r="B75" s="32">
        <v>1130</v>
      </c>
      <c r="C75" s="29"/>
      <c r="D75" s="29"/>
      <c r="E75" s="29"/>
      <c r="F75" s="29">
        <f t="shared" si="1"/>
        <v>0</v>
      </c>
      <c r="G75" s="29"/>
      <c r="H75" s="29"/>
      <c r="I75" s="29"/>
      <c r="J75" s="29"/>
    </row>
    <row r="76" spans="1:11" ht="27.75" customHeight="1">
      <c r="A76" s="50" t="s">
        <v>174</v>
      </c>
      <c r="B76" s="32">
        <v>1140</v>
      </c>
      <c r="C76" s="29" t="s">
        <v>52</v>
      </c>
      <c r="D76" s="29" t="s">
        <v>52</v>
      </c>
      <c r="E76" s="29" t="s">
        <v>52</v>
      </c>
      <c r="F76" s="29">
        <f t="shared" si="1"/>
        <v>0</v>
      </c>
      <c r="G76" s="30" t="s">
        <v>52</v>
      </c>
      <c r="H76" s="30" t="s">
        <v>52</v>
      </c>
      <c r="I76" s="30" t="s">
        <v>52</v>
      </c>
      <c r="J76" s="30" t="s">
        <v>52</v>
      </c>
    </row>
    <row r="77" spans="1:11" ht="27.75" customHeight="1">
      <c r="A77" s="53" t="s">
        <v>189</v>
      </c>
      <c r="B77" s="32">
        <v>1150</v>
      </c>
      <c r="C77" s="29"/>
      <c r="D77" s="29"/>
      <c r="E77" s="29">
        <v>5277.2</v>
      </c>
      <c r="F77" s="29">
        <f>SUM(G77:J77)</f>
        <v>5000</v>
      </c>
      <c r="G77" s="29">
        <v>1250</v>
      </c>
      <c r="H77" s="29">
        <v>1250</v>
      </c>
      <c r="I77" s="29">
        <v>1250</v>
      </c>
      <c r="J77" s="29">
        <v>1250</v>
      </c>
    </row>
    <row r="78" spans="1:11" ht="27.75" customHeight="1">
      <c r="A78" s="53" t="s">
        <v>175</v>
      </c>
      <c r="B78" s="32">
        <v>1160</v>
      </c>
      <c r="C78" s="29" t="s">
        <v>52</v>
      </c>
      <c r="D78" s="29" t="s">
        <v>52</v>
      </c>
      <c r="E78" s="29">
        <v>-361.1</v>
      </c>
      <c r="F78" s="29">
        <f t="shared" si="1"/>
        <v>0</v>
      </c>
      <c r="G78" s="30" t="s">
        <v>52</v>
      </c>
      <c r="H78" s="30" t="s">
        <v>52</v>
      </c>
      <c r="I78" s="30" t="s">
        <v>52</v>
      </c>
      <c r="J78" s="30" t="s">
        <v>52</v>
      </c>
    </row>
    <row r="79" spans="1:11" ht="28.5" customHeight="1">
      <c r="A79" s="53" t="s">
        <v>25</v>
      </c>
      <c r="B79" s="32">
        <v>1170</v>
      </c>
      <c r="C79" s="29">
        <f>SUM(C74, C75:C78)</f>
        <v>0</v>
      </c>
      <c r="D79" s="29"/>
      <c r="E79" s="29">
        <f>SUM(E74, E75:E78)</f>
        <v>44585.499999999985</v>
      </c>
      <c r="F79" s="29">
        <f>SUM(G79:J79)</f>
        <v>-1.5916157281026244E-12</v>
      </c>
      <c r="G79" s="29">
        <f>SUM(G74, G75:G78)</f>
        <v>-4.5474735088646412E-12</v>
      </c>
      <c r="H79" s="29">
        <f t="shared" ref="H79:I79" si="4">SUM(H74, H75:H78)</f>
        <v>2.9558577807620168E-12</v>
      </c>
      <c r="I79" s="29">
        <f t="shared" si="4"/>
        <v>0</v>
      </c>
      <c r="J79" s="29">
        <f>SUM(J74, J75:J78)</f>
        <v>0</v>
      </c>
    </row>
    <row r="80" spans="1:11" ht="27.75" customHeight="1">
      <c r="A80" s="50" t="s">
        <v>53</v>
      </c>
      <c r="B80" s="34">
        <v>1180</v>
      </c>
      <c r="C80" s="30" t="s">
        <v>52</v>
      </c>
      <c r="D80" s="30" t="s">
        <v>52</v>
      </c>
      <c r="E80" s="30" t="s">
        <v>52</v>
      </c>
      <c r="F80" s="30">
        <f t="shared" si="1"/>
        <v>0</v>
      </c>
      <c r="G80" s="30" t="s">
        <v>52</v>
      </c>
      <c r="H80" s="30" t="s">
        <v>52</v>
      </c>
      <c r="I80" s="30" t="s">
        <v>52</v>
      </c>
      <c r="J80" s="30" t="s">
        <v>52</v>
      </c>
    </row>
    <row r="81" spans="1:10" ht="27" customHeight="1">
      <c r="A81" s="50" t="s">
        <v>54</v>
      </c>
      <c r="B81" s="34">
        <v>1181</v>
      </c>
      <c r="C81" s="30"/>
      <c r="D81" s="30"/>
      <c r="E81" s="30"/>
      <c r="F81" s="30">
        <f t="shared" si="1"/>
        <v>0</v>
      </c>
      <c r="G81" s="30"/>
      <c r="H81" s="30"/>
      <c r="I81" s="30"/>
      <c r="J81" s="30"/>
    </row>
    <row r="82" spans="1:10" ht="28.5" customHeight="1">
      <c r="A82" s="53" t="s">
        <v>91</v>
      </c>
      <c r="B82" s="34">
        <v>1200</v>
      </c>
      <c r="C82" s="29">
        <f>SUM(C79:C81)</f>
        <v>0</v>
      </c>
      <c r="D82" s="29">
        <f>SUM(D79:D81)</f>
        <v>0</v>
      </c>
      <c r="E82" s="29">
        <f>SUM(E79:E81)</f>
        <v>44585.499999999985</v>
      </c>
      <c r="F82" s="111">
        <f>SUM(G82:J82)</f>
        <v>-1.5916157281026244E-12</v>
      </c>
      <c r="G82" s="111">
        <f>SUM(G79:G81)</f>
        <v>-4.5474735088646412E-12</v>
      </c>
      <c r="H82" s="111">
        <f>SUM(H79:H81)</f>
        <v>2.9558577807620168E-12</v>
      </c>
      <c r="I82" s="111">
        <f>SUM(I79:I81)</f>
        <v>0</v>
      </c>
      <c r="J82" s="111">
        <f>SUM(J79:J81)</f>
        <v>0</v>
      </c>
    </row>
    <row r="83" spans="1:10" ht="35.25" customHeight="1">
      <c r="A83" s="50" t="s">
        <v>94</v>
      </c>
      <c r="B83" s="34">
        <v>1201</v>
      </c>
      <c r="C83" s="30"/>
      <c r="D83" s="30"/>
      <c r="E83" s="30"/>
      <c r="F83" s="30">
        <f t="shared" si="1"/>
        <v>0</v>
      </c>
      <c r="G83" s="30"/>
      <c r="H83" s="30"/>
      <c r="I83" s="30"/>
      <c r="J83" s="30"/>
    </row>
    <row r="84" spans="1:10" ht="33" customHeight="1">
      <c r="A84" s="50" t="s">
        <v>95</v>
      </c>
      <c r="B84" s="34">
        <v>1202</v>
      </c>
      <c r="C84" s="30" t="s">
        <v>52</v>
      </c>
      <c r="D84" s="30" t="s">
        <v>52</v>
      </c>
      <c r="E84" s="30" t="s">
        <v>52</v>
      </c>
      <c r="F84" s="30">
        <f t="shared" si="1"/>
        <v>0</v>
      </c>
      <c r="G84" s="30" t="s">
        <v>52</v>
      </c>
      <c r="H84" s="30" t="s">
        <v>52</v>
      </c>
      <c r="I84" s="30" t="s">
        <v>52</v>
      </c>
      <c r="J84" s="30" t="s">
        <v>52</v>
      </c>
    </row>
    <row r="85" spans="1:10" ht="33" customHeight="1">
      <c r="A85" s="53" t="s">
        <v>150</v>
      </c>
      <c r="B85" s="32">
        <v>1210</v>
      </c>
      <c r="C85" s="44">
        <f>SUM(C51,C65,C75,C77,C81)</f>
        <v>0</v>
      </c>
      <c r="D85" s="44">
        <f>SUM(D51,D65,D75,D77,D81)</f>
        <v>0</v>
      </c>
      <c r="E85" s="44">
        <f>SUM(E51,E65,E75,E77,E81)</f>
        <v>218707.20000000001</v>
      </c>
      <c r="F85" s="29">
        <f>SUM(G85:J85)</f>
        <v>193347.59999999998</v>
      </c>
      <c r="G85" s="44">
        <f>SUM(G51,G65,G75,G77,G81)</f>
        <v>71787.600000000006</v>
      </c>
      <c r="H85" s="44">
        <f t="shared" ref="H85:J85" si="5">SUM(H51,H65,H75,H77,H81)</f>
        <v>52275.4</v>
      </c>
      <c r="I85" s="44">
        <f t="shared" si="5"/>
        <v>32947.300000000003</v>
      </c>
      <c r="J85" s="44">
        <f t="shared" si="5"/>
        <v>36337.300000000003</v>
      </c>
    </row>
    <row r="86" spans="1:10" ht="33" customHeight="1">
      <c r="A86" s="53" t="s">
        <v>151</v>
      </c>
      <c r="B86" s="32">
        <v>1220</v>
      </c>
      <c r="C86" s="29">
        <f>SUM(C52,C59,C68,C76,C78,C80)</f>
        <v>0</v>
      </c>
      <c r="D86" s="29">
        <f>SUM(D52,D59,D68,D76,D78,D80)</f>
        <v>0</v>
      </c>
      <c r="E86" s="29">
        <f>SUM(E52,E59,E68,E76,E78,E80)</f>
        <v>-174121.7</v>
      </c>
      <c r="F86" s="29">
        <f t="shared" si="1"/>
        <v>-193347.59999999998</v>
      </c>
      <c r="G86" s="29">
        <f t="shared" ref="G86:J86" si="6">SUM(G52,G59,G68,G76,G78,G80)</f>
        <v>-71787.600000000006</v>
      </c>
      <c r="H86" s="29">
        <f t="shared" si="6"/>
        <v>-52275.4</v>
      </c>
      <c r="I86" s="29">
        <f t="shared" si="6"/>
        <v>-32947.300000000003</v>
      </c>
      <c r="J86" s="29">
        <f t="shared" si="6"/>
        <v>-36337.300000000003</v>
      </c>
    </row>
    <row r="87" spans="1:10" s="90" customFormat="1" ht="33" customHeight="1">
      <c r="A87" s="53" t="s">
        <v>181</v>
      </c>
      <c r="B87" s="32"/>
      <c r="C87" s="29"/>
      <c r="D87" s="29"/>
      <c r="E87" s="29"/>
      <c r="F87" s="29"/>
      <c r="G87" s="29"/>
      <c r="H87" s="29"/>
      <c r="I87" s="29"/>
      <c r="J87" s="29"/>
    </row>
    <row r="88" spans="1:10" s="90" customFormat="1" ht="33" customHeight="1">
      <c r="A88" s="50" t="s">
        <v>109</v>
      </c>
      <c r="B88" s="34">
        <v>9000</v>
      </c>
      <c r="C88" s="30"/>
      <c r="D88" s="30"/>
      <c r="E88" s="30">
        <v>59024.7</v>
      </c>
      <c r="F88" s="30">
        <f t="shared" ref="F88:F92" si="7">SUM(G88:J88)</f>
        <v>38452.300000000003</v>
      </c>
      <c r="G88" s="30">
        <v>17612.400000000001</v>
      </c>
      <c r="H88" s="30">
        <v>13271.8</v>
      </c>
      <c r="I88" s="30">
        <v>3349.8</v>
      </c>
      <c r="J88" s="30">
        <v>4218.3</v>
      </c>
    </row>
    <row r="89" spans="1:10" s="90" customFormat="1" ht="33" customHeight="1">
      <c r="A89" s="50" t="s">
        <v>1</v>
      </c>
      <c r="B89" s="34">
        <v>9010</v>
      </c>
      <c r="C89" s="30"/>
      <c r="D89" s="30"/>
      <c r="E89" s="30">
        <v>86629.3</v>
      </c>
      <c r="F89" s="30">
        <f t="shared" si="7"/>
        <v>117809.90000000002</v>
      </c>
      <c r="G89" s="30">
        <v>42832.800000000003</v>
      </c>
      <c r="H89" s="30">
        <v>29946.9</v>
      </c>
      <c r="I89" s="30">
        <v>21733.8</v>
      </c>
      <c r="J89" s="30">
        <v>23296.400000000001</v>
      </c>
    </row>
    <row r="90" spans="1:10" s="90" customFormat="1" ht="33" customHeight="1">
      <c r="A90" s="50" t="s">
        <v>2</v>
      </c>
      <c r="B90" s="34">
        <v>9020</v>
      </c>
      <c r="C90" s="30"/>
      <c r="D90" s="30"/>
      <c r="E90" s="30">
        <v>18143.5</v>
      </c>
      <c r="F90" s="30">
        <f t="shared" si="7"/>
        <v>28755.8</v>
      </c>
      <c r="G90" s="30">
        <v>9513</v>
      </c>
      <c r="H90" s="30">
        <v>6533.3</v>
      </c>
      <c r="I90" s="30">
        <v>6015.7</v>
      </c>
      <c r="J90" s="30">
        <v>6693.8</v>
      </c>
    </row>
    <row r="91" spans="1:10" s="90" customFormat="1" ht="33" customHeight="1">
      <c r="A91" s="50" t="s">
        <v>3</v>
      </c>
      <c r="B91" s="34">
        <v>9030</v>
      </c>
      <c r="C91" s="30"/>
      <c r="D91" s="30"/>
      <c r="E91" s="30">
        <v>5277.2</v>
      </c>
      <c r="F91" s="30">
        <f t="shared" si="7"/>
        <v>5000</v>
      </c>
      <c r="G91" s="30">
        <f>1250</f>
        <v>1250</v>
      </c>
      <c r="H91" s="30">
        <v>1250</v>
      </c>
      <c r="I91" s="30">
        <v>1250</v>
      </c>
      <c r="J91" s="30">
        <f>1250</f>
        <v>1250</v>
      </c>
    </row>
    <row r="92" spans="1:10" s="90" customFormat="1" ht="33" customHeight="1">
      <c r="A92" s="50" t="s">
        <v>182</v>
      </c>
      <c r="B92" s="34">
        <v>9040</v>
      </c>
      <c r="C92" s="30"/>
      <c r="D92" s="30"/>
      <c r="E92" s="30">
        <v>4685.8999999999996</v>
      </c>
      <c r="F92" s="30">
        <f t="shared" si="7"/>
        <v>3329.6000000000004</v>
      </c>
      <c r="G92" s="30">
        <v>579.4</v>
      </c>
      <c r="H92" s="30">
        <v>1273.4000000000001</v>
      </c>
      <c r="I92" s="30">
        <v>598</v>
      </c>
      <c r="J92" s="30">
        <v>878.8</v>
      </c>
    </row>
    <row r="93" spans="1:10" s="90" customFormat="1" ht="33" customHeight="1">
      <c r="A93" s="53" t="s">
        <v>19</v>
      </c>
      <c r="B93" s="32">
        <v>9050</v>
      </c>
      <c r="C93" s="29">
        <f>SUM(C88:C92)</f>
        <v>0</v>
      </c>
      <c r="D93" s="29">
        <f t="shared" ref="D93:J93" si="8">SUM(D88:D92)</f>
        <v>0</v>
      </c>
      <c r="E93" s="29">
        <f t="shared" si="8"/>
        <v>173760.6</v>
      </c>
      <c r="F93" s="29">
        <f t="shared" ref="F93" si="9">SUM(G93:J93)</f>
        <v>193347.59999999998</v>
      </c>
      <c r="G93" s="29">
        <f t="shared" si="8"/>
        <v>71787.600000000006</v>
      </c>
      <c r="H93" s="29">
        <f t="shared" si="8"/>
        <v>52275.4</v>
      </c>
      <c r="I93" s="29">
        <f t="shared" si="8"/>
        <v>32947.300000000003</v>
      </c>
      <c r="J93" s="29">
        <f t="shared" si="8"/>
        <v>36337.300000000003</v>
      </c>
    </row>
    <row r="94" spans="1:10" ht="25.5" customHeight="1">
      <c r="A94" s="141" t="s">
        <v>138</v>
      </c>
      <c r="B94" s="141"/>
      <c r="C94" s="141"/>
      <c r="D94" s="141"/>
      <c r="E94" s="141"/>
      <c r="F94" s="141"/>
      <c r="G94" s="141"/>
      <c r="H94" s="141"/>
      <c r="I94" s="141"/>
      <c r="J94" s="141"/>
    </row>
    <row r="95" spans="1:10" ht="69" customHeight="1">
      <c r="A95" s="59" t="s">
        <v>168</v>
      </c>
      <c r="B95" s="32">
        <v>2110</v>
      </c>
      <c r="C95" s="29">
        <f>SUM(C96:C99)</f>
        <v>0</v>
      </c>
      <c r="D95" s="29">
        <f>SUM(D96:D99)</f>
        <v>0</v>
      </c>
      <c r="E95" s="29">
        <f t="shared" ref="E95:I95" si="10">SUM(E96:E99)</f>
        <v>-1519.1000000000001</v>
      </c>
      <c r="F95" s="29">
        <f>SUM(G95:J95)</f>
        <v>-2143.1</v>
      </c>
      <c r="G95" s="29">
        <f t="shared" si="10"/>
        <v>-736.5</v>
      </c>
      <c r="H95" s="29">
        <f t="shared" si="10"/>
        <v>-543.20000000000005</v>
      </c>
      <c r="I95" s="29">
        <f t="shared" si="10"/>
        <v>-420</v>
      </c>
      <c r="J95" s="29">
        <f>SUM(J96:J99)</f>
        <v>-443.4</v>
      </c>
    </row>
    <row r="96" spans="1:10" ht="44.25" customHeight="1">
      <c r="A96" s="43" t="s">
        <v>105</v>
      </c>
      <c r="B96" s="34">
        <v>2111</v>
      </c>
      <c r="C96" s="30" t="s">
        <v>52</v>
      </c>
      <c r="D96" s="30" t="s">
        <v>52</v>
      </c>
      <c r="E96" s="30">
        <v>-219.7</v>
      </c>
      <c r="F96" s="30">
        <f t="shared" ref="F96:F110" si="11">SUM(G96:J96)</f>
        <v>-376</v>
      </c>
      <c r="G96" s="30">
        <v>-94</v>
      </c>
      <c r="H96" s="30">
        <v>-94</v>
      </c>
      <c r="I96" s="30">
        <v>-94</v>
      </c>
      <c r="J96" s="30">
        <v>-94</v>
      </c>
    </row>
    <row r="97" spans="1:19" ht="45.75" customHeight="1">
      <c r="A97" s="60" t="s">
        <v>106</v>
      </c>
      <c r="B97" s="34">
        <v>2112</v>
      </c>
      <c r="C97" s="30" t="s">
        <v>52</v>
      </c>
      <c r="D97" s="30" t="s">
        <v>52</v>
      </c>
      <c r="E97" s="30" t="s">
        <v>52</v>
      </c>
      <c r="F97" s="29">
        <f t="shared" si="11"/>
        <v>0</v>
      </c>
      <c r="G97" s="30" t="s">
        <v>52</v>
      </c>
      <c r="H97" s="30" t="s">
        <v>52</v>
      </c>
      <c r="I97" s="30" t="s">
        <v>52</v>
      </c>
      <c r="J97" s="30" t="s">
        <v>52</v>
      </c>
    </row>
    <row r="98" spans="1:19" ht="28.5" customHeight="1">
      <c r="A98" s="43" t="s">
        <v>186</v>
      </c>
      <c r="B98" s="34">
        <v>2113</v>
      </c>
      <c r="C98" s="30" t="s">
        <v>52</v>
      </c>
      <c r="D98" s="30" t="s">
        <v>52</v>
      </c>
      <c r="E98" s="109">
        <v>-1299.4000000000001</v>
      </c>
      <c r="F98" s="30">
        <f>SUM(G98:J98)</f>
        <v>-1767.1</v>
      </c>
      <c r="G98" s="30">
        <v>-642.5</v>
      </c>
      <c r="H98" s="30">
        <v>-449.2</v>
      </c>
      <c r="I98" s="30">
        <v>-326</v>
      </c>
      <c r="J98" s="30">
        <v>-349.4</v>
      </c>
      <c r="K98" s="24"/>
      <c r="L98" s="24"/>
      <c r="M98" s="24"/>
      <c r="N98" s="24"/>
      <c r="O98" s="24"/>
      <c r="P98" s="24"/>
      <c r="Q98" s="24"/>
      <c r="R98" s="24"/>
      <c r="S98" s="24"/>
    </row>
    <row r="99" spans="1:19" ht="33" customHeight="1">
      <c r="A99" s="43" t="s">
        <v>86</v>
      </c>
      <c r="B99" s="34">
        <v>2114</v>
      </c>
      <c r="C99" s="30" t="s">
        <v>52</v>
      </c>
      <c r="D99" s="30" t="s">
        <v>52</v>
      </c>
      <c r="E99" s="30" t="s">
        <v>52</v>
      </c>
      <c r="F99" s="29">
        <f t="shared" si="11"/>
        <v>0</v>
      </c>
      <c r="G99" s="30" t="s">
        <v>52</v>
      </c>
      <c r="H99" s="30" t="s">
        <v>52</v>
      </c>
      <c r="I99" s="30" t="s">
        <v>52</v>
      </c>
      <c r="J99" s="30" t="s">
        <v>52</v>
      </c>
    </row>
    <row r="100" spans="1:19" ht="43.5" customHeight="1">
      <c r="A100" s="61" t="s">
        <v>111</v>
      </c>
      <c r="B100" s="62">
        <v>2120</v>
      </c>
      <c r="C100" s="29">
        <f>SUM(C101:C106)</f>
        <v>0</v>
      </c>
      <c r="D100" s="29">
        <f>SUM(D101:D106)</f>
        <v>0</v>
      </c>
      <c r="E100" s="29">
        <f>SUM(E101:E106)</f>
        <v>-15594.099999999999</v>
      </c>
      <c r="F100" s="29">
        <f t="shared" si="11"/>
        <v>-21501.599999999999</v>
      </c>
      <c r="G100" s="29">
        <f>SUM(G101:G106)</f>
        <v>-7709.9</v>
      </c>
      <c r="H100" s="29">
        <f>SUM(H101:H106)</f>
        <v>-5390.4</v>
      </c>
      <c r="I100" s="29">
        <f>SUM(I101:I106)</f>
        <v>-4060</v>
      </c>
      <c r="J100" s="29">
        <f>SUM(J101:J106)</f>
        <v>-4341.2999999999993</v>
      </c>
    </row>
    <row r="101" spans="1:19" ht="32.25" customHeight="1">
      <c r="A101" s="60" t="s">
        <v>77</v>
      </c>
      <c r="B101" s="58">
        <v>2121</v>
      </c>
      <c r="C101" s="30" t="s">
        <v>52</v>
      </c>
      <c r="D101" s="30" t="s">
        <v>52</v>
      </c>
      <c r="E101" s="30" t="s">
        <v>52</v>
      </c>
      <c r="F101" s="29">
        <f t="shared" si="11"/>
        <v>0</v>
      </c>
      <c r="G101" s="30" t="s">
        <v>52</v>
      </c>
      <c r="H101" s="30" t="s">
        <v>52</v>
      </c>
      <c r="I101" s="30" t="s">
        <v>52</v>
      </c>
      <c r="J101" s="30" t="s">
        <v>52</v>
      </c>
    </row>
    <row r="102" spans="1:19" ht="31.5" customHeight="1">
      <c r="A102" s="43" t="s">
        <v>187</v>
      </c>
      <c r="B102" s="58">
        <v>2122</v>
      </c>
      <c r="C102" s="30" t="s">
        <v>52</v>
      </c>
      <c r="D102" s="30" t="s">
        <v>52</v>
      </c>
      <c r="E102" s="30">
        <v>-15593.3</v>
      </c>
      <c r="F102" s="30">
        <f>SUM(G102:J102)</f>
        <v>-21205.799999999996</v>
      </c>
      <c r="G102" s="30">
        <v>-7709.9</v>
      </c>
      <c r="H102" s="30">
        <v>-5390.4</v>
      </c>
      <c r="I102" s="30">
        <v>-3912.1</v>
      </c>
      <c r="J102" s="30">
        <v>-4193.3999999999996</v>
      </c>
      <c r="K102" s="24"/>
      <c r="L102" s="24"/>
      <c r="M102" s="24"/>
      <c r="N102" s="24"/>
      <c r="O102" s="24"/>
      <c r="P102" s="24"/>
    </row>
    <row r="103" spans="1:19" ht="26.25" customHeight="1">
      <c r="A103" s="43" t="s">
        <v>89</v>
      </c>
      <c r="B103" s="58">
        <v>2123</v>
      </c>
      <c r="C103" s="30" t="s">
        <v>52</v>
      </c>
      <c r="D103" s="30" t="s">
        <v>52</v>
      </c>
      <c r="E103" s="30">
        <v>-0.8</v>
      </c>
      <c r="F103" s="30">
        <f t="shared" si="11"/>
        <v>-295.8</v>
      </c>
      <c r="G103" s="30" t="s">
        <v>52</v>
      </c>
      <c r="H103" s="30" t="s">
        <v>52</v>
      </c>
      <c r="I103" s="30">
        <v>-147.9</v>
      </c>
      <c r="J103" s="30">
        <v>-147.9</v>
      </c>
    </row>
    <row r="104" spans="1:19" ht="33" customHeight="1">
      <c r="A104" s="43" t="s">
        <v>90</v>
      </c>
      <c r="B104" s="58">
        <v>2124</v>
      </c>
      <c r="C104" s="30" t="s">
        <v>52</v>
      </c>
      <c r="D104" s="30" t="s">
        <v>52</v>
      </c>
      <c r="E104" s="30" t="s">
        <v>52</v>
      </c>
      <c r="F104" s="29">
        <f t="shared" si="11"/>
        <v>0</v>
      </c>
      <c r="G104" s="30" t="s">
        <v>52</v>
      </c>
      <c r="H104" s="30" t="s">
        <v>52</v>
      </c>
      <c r="I104" s="30" t="s">
        <v>52</v>
      </c>
      <c r="J104" s="30" t="s">
        <v>52</v>
      </c>
    </row>
    <row r="105" spans="1:19" ht="89.25" customHeight="1">
      <c r="A105" s="43" t="s">
        <v>114</v>
      </c>
      <c r="B105" s="58">
        <v>2125</v>
      </c>
      <c r="C105" s="30" t="s">
        <v>52</v>
      </c>
      <c r="D105" s="30" t="s">
        <v>52</v>
      </c>
      <c r="E105" s="30" t="s">
        <v>52</v>
      </c>
      <c r="F105" s="29">
        <f t="shared" si="11"/>
        <v>0</v>
      </c>
      <c r="G105" s="30" t="s">
        <v>52</v>
      </c>
      <c r="H105" s="30" t="s">
        <v>52</v>
      </c>
      <c r="I105" s="30" t="s">
        <v>52</v>
      </c>
      <c r="J105" s="30" t="s">
        <v>52</v>
      </c>
    </row>
    <row r="106" spans="1:19" ht="31.5" customHeight="1">
      <c r="A106" s="43" t="s">
        <v>86</v>
      </c>
      <c r="B106" s="58">
        <v>2126</v>
      </c>
      <c r="C106" s="30" t="s">
        <v>52</v>
      </c>
      <c r="D106" s="30" t="s">
        <v>52</v>
      </c>
      <c r="E106" s="30" t="s">
        <v>52</v>
      </c>
      <c r="F106" s="29">
        <f t="shared" si="11"/>
        <v>0</v>
      </c>
      <c r="G106" s="30" t="s">
        <v>52</v>
      </c>
      <c r="H106" s="30" t="s">
        <v>52</v>
      </c>
      <c r="I106" s="30" t="s">
        <v>52</v>
      </c>
      <c r="J106" s="30" t="s">
        <v>52</v>
      </c>
    </row>
    <row r="107" spans="1:19" ht="45.75" customHeight="1">
      <c r="A107" s="59" t="s">
        <v>112</v>
      </c>
      <c r="B107" s="62">
        <v>2130</v>
      </c>
      <c r="C107" s="29">
        <f>SUM(C108:C110)</f>
        <v>0</v>
      </c>
      <c r="D107" s="29">
        <f t="shared" ref="D107:J107" si="12">SUM(D108:D110)</f>
        <v>0</v>
      </c>
      <c r="E107" s="29">
        <f>SUM(E108:E110)</f>
        <v>-18604</v>
      </c>
      <c r="F107" s="29">
        <f t="shared" si="11"/>
        <v>-29865.8</v>
      </c>
      <c r="G107" s="29">
        <f t="shared" si="12"/>
        <v>-9723</v>
      </c>
      <c r="H107" s="29">
        <f t="shared" si="12"/>
        <v>-6833.3</v>
      </c>
      <c r="I107" s="29">
        <f t="shared" si="12"/>
        <v>-6315.7</v>
      </c>
      <c r="J107" s="29">
        <f t="shared" si="12"/>
        <v>-6993.8</v>
      </c>
    </row>
    <row r="108" spans="1:19" ht="30.75" customHeight="1">
      <c r="A108" s="43" t="s">
        <v>87</v>
      </c>
      <c r="B108" s="58">
        <v>2131</v>
      </c>
      <c r="C108" s="30" t="s">
        <v>52</v>
      </c>
      <c r="D108" s="30" t="s">
        <v>52</v>
      </c>
      <c r="E108" s="30" t="s">
        <v>52</v>
      </c>
      <c r="F108" s="29">
        <f t="shared" si="11"/>
        <v>0</v>
      </c>
      <c r="G108" s="30" t="s">
        <v>52</v>
      </c>
      <c r="H108" s="30" t="s">
        <v>52</v>
      </c>
      <c r="I108" s="30" t="s">
        <v>52</v>
      </c>
      <c r="J108" s="30" t="s">
        <v>52</v>
      </c>
    </row>
    <row r="109" spans="1:19" ht="44.25" customHeight="1">
      <c r="A109" s="43" t="s">
        <v>88</v>
      </c>
      <c r="B109" s="58">
        <v>2132</v>
      </c>
      <c r="C109" s="30" t="s">
        <v>52</v>
      </c>
      <c r="D109" s="30" t="s">
        <v>52</v>
      </c>
      <c r="E109" s="30">
        <v>-18143.5</v>
      </c>
      <c r="F109" s="30">
        <f>SUM(G109:J109)</f>
        <v>-28755.8</v>
      </c>
      <c r="G109" s="30">
        <v>-9513</v>
      </c>
      <c r="H109" s="30">
        <v>-6533.3</v>
      </c>
      <c r="I109" s="30">
        <v>-6015.7</v>
      </c>
      <c r="J109" s="30">
        <v>-6693.8</v>
      </c>
      <c r="K109" s="24"/>
    </row>
    <row r="110" spans="1:19" ht="42.75" customHeight="1">
      <c r="A110" s="43" t="s">
        <v>176</v>
      </c>
      <c r="B110" s="58">
        <v>2133</v>
      </c>
      <c r="C110" s="30" t="s">
        <v>52</v>
      </c>
      <c r="D110" s="30" t="s">
        <v>52</v>
      </c>
      <c r="E110" s="30">
        <v>-460.5</v>
      </c>
      <c r="F110" s="30">
        <f t="shared" si="11"/>
        <v>-1110</v>
      </c>
      <c r="G110" s="30">
        <v>-210</v>
      </c>
      <c r="H110" s="30">
        <v>-300</v>
      </c>
      <c r="I110" s="30">
        <v>-300</v>
      </c>
      <c r="J110" s="30">
        <v>-300</v>
      </c>
    </row>
    <row r="111" spans="1:19" ht="30.75" customHeight="1">
      <c r="A111" s="61" t="s">
        <v>108</v>
      </c>
      <c r="B111" s="62">
        <v>2200</v>
      </c>
      <c r="C111" s="29">
        <f>SUM(C95+C100+C107)</f>
        <v>0</v>
      </c>
      <c r="D111" s="29">
        <f>SUM(D95+D100+D107)</f>
        <v>0</v>
      </c>
      <c r="E111" s="29">
        <f>SUM(E95+E100+E107)</f>
        <v>-35717.199999999997</v>
      </c>
      <c r="F111" s="29">
        <f>SUM(G111:J111)</f>
        <v>-53510.5</v>
      </c>
      <c r="G111" s="29">
        <f>SUM(G95+G100+G107)</f>
        <v>-18169.400000000001</v>
      </c>
      <c r="H111" s="29">
        <f>SUM(H95+H100+H107)</f>
        <v>-12766.9</v>
      </c>
      <c r="I111" s="29">
        <f>SUM(I95+I100+I107)</f>
        <v>-10795.7</v>
      </c>
      <c r="J111" s="29">
        <f>SUM(J95+J100+J107)</f>
        <v>-11778.5</v>
      </c>
    </row>
    <row r="112" spans="1:19" ht="27" customHeight="1">
      <c r="A112" s="141" t="s">
        <v>139</v>
      </c>
      <c r="B112" s="142"/>
      <c r="C112" s="141"/>
      <c r="D112" s="141"/>
      <c r="E112" s="141"/>
      <c r="F112" s="141"/>
      <c r="G112" s="141"/>
      <c r="H112" s="141"/>
      <c r="I112" s="141"/>
      <c r="J112" s="141"/>
    </row>
    <row r="113" spans="1:16" ht="46.5" customHeight="1">
      <c r="A113" s="63" t="s">
        <v>34</v>
      </c>
      <c r="B113" s="62"/>
      <c r="C113" s="44"/>
      <c r="D113" s="44"/>
      <c r="E113" s="44"/>
      <c r="F113" s="44"/>
      <c r="G113" s="44"/>
      <c r="H113" s="44"/>
      <c r="I113" s="44"/>
      <c r="J113" s="44"/>
    </row>
    <row r="114" spans="1:16" ht="42.75" customHeight="1">
      <c r="A114" s="53" t="s">
        <v>72</v>
      </c>
      <c r="B114" s="32">
        <v>3000</v>
      </c>
      <c r="C114" s="44">
        <f>SUM(C115:C118)</f>
        <v>0</v>
      </c>
      <c r="D114" s="44">
        <f>SUM(D115:D118)</f>
        <v>0</v>
      </c>
      <c r="E114" s="44">
        <f>SUM(E115:E118)</f>
        <v>213430</v>
      </c>
      <c r="F114" s="44">
        <f>SUM(G114:J114)</f>
        <v>227498.8</v>
      </c>
      <c r="G114" s="44">
        <f>SUM(G115:G118)</f>
        <v>70537.600000000006</v>
      </c>
      <c r="H114" s="44">
        <f>SUM(H115:H118)</f>
        <v>59356.9</v>
      </c>
      <c r="I114" s="44">
        <f>SUM(I115:I118)</f>
        <v>42090.999999999993</v>
      </c>
      <c r="J114" s="44">
        <f>SUM(J115:J118)</f>
        <v>55513.3</v>
      </c>
    </row>
    <row r="115" spans="1:16" ht="51.75" customHeight="1">
      <c r="A115" s="115" t="s">
        <v>98</v>
      </c>
      <c r="B115" s="116">
        <v>3010</v>
      </c>
      <c r="C115" s="106"/>
      <c r="D115" s="106"/>
      <c r="E115" s="117">
        <v>139753.5</v>
      </c>
      <c r="F115" s="106">
        <f t="shared" ref="F115:F118" si="13">SUM(G115:J115)</f>
        <v>179459.20000000001</v>
      </c>
      <c r="G115" s="30">
        <v>48308</v>
      </c>
      <c r="H115" s="30">
        <v>40331.5</v>
      </c>
      <c r="I115" s="30">
        <v>40393.699999999997</v>
      </c>
      <c r="J115" s="126">
        <v>50426</v>
      </c>
    </row>
    <row r="116" spans="1:16" ht="27.75" customHeight="1">
      <c r="A116" s="50" t="s">
        <v>99</v>
      </c>
      <c r="B116" s="34">
        <v>3020</v>
      </c>
      <c r="C116" s="46"/>
      <c r="D116" s="46"/>
      <c r="E116" s="114">
        <v>72605.899999999994</v>
      </c>
      <c r="F116" s="46">
        <f>SUM(G116:J116)</f>
        <v>45938.2</v>
      </c>
      <c r="G116" s="30">
        <v>21779.3</v>
      </c>
      <c r="H116" s="30">
        <v>18575.3</v>
      </c>
      <c r="I116" s="64">
        <v>1246.5</v>
      </c>
      <c r="J116" s="64">
        <v>4337.1000000000004</v>
      </c>
    </row>
    <row r="117" spans="1:16" ht="49.5" customHeight="1">
      <c r="A117" s="102" t="s">
        <v>149</v>
      </c>
      <c r="B117" s="38"/>
      <c r="C117" s="28"/>
      <c r="D117" s="30"/>
      <c r="E117" s="11">
        <v>46.2</v>
      </c>
      <c r="F117" s="30">
        <f t="shared" si="13"/>
        <v>713</v>
      </c>
      <c r="G117" s="30">
        <v>103.2</v>
      </c>
      <c r="H117" s="30">
        <v>103.2</v>
      </c>
      <c r="I117" s="30">
        <v>103.2</v>
      </c>
      <c r="J117" s="30">
        <v>403.4</v>
      </c>
    </row>
    <row r="118" spans="1:16" ht="27" customHeight="1">
      <c r="A118" s="43" t="s">
        <v>177</v>
      </c>
      <c r="B118" s="34">
        <v>3040</v>
      </c>
      <c r="C118" s="46"/>
      <c r="D118" s="46"/>
      <c r="E118" s="114">
        <v>1024.4000000000001</v>
      </c>
      <c r="F118" s="46">
        <f t="shared" si="13"/>
        <v>1388.3999999999999</v>
      </c>
      <c r="G118" s="46">
        <v>347.1</v>
      </c>
      <c r="H118" s="46">
        <v>346.9</v>
      </c>
      <c r="I118" s="46">
        <v>347.6</v>
      </c>
      <c r="J118" s="46">
        <v>346.8</v>
      </c>
    </row>
    <row r="119" spans="1:16" ht="45" customHeight="1">
      <c r="A119" s="120" t="s">
        <v>73</v>
      </c>
      <c r="B119" s="121">
        <v>3100</v>
      </c>
      <c r="C119" s="108">
        <f t="shared" ref="C119:J119" si="14">SUM(C120:C122,C130,C131)</f>
        <v>0</v>
      </c>
      <c r="D119" s="108">
        <f>SUM(D120:D122,D130,D131)</f>
        <v>0</v>
      </c>
      <c r="E119" s="108">
        <f>SUM(E120:E122,E130,E131)</f>
        <v>-178785.40000000002</v>
      </c>
      <c r="F119" s="108">
        <f>SUM(G119:J119)</f>
        <v>-214278.30000000002</v>
      </c>
      <c r="G119" s="108">
        <f>SUM(G120:G122,G130,G131)</f>
        <v>-65547.3</v>
      </c>
      <c r="H119" s="108">
        <f t="shared" si="14"/>
        <v>-56129.799999999996</v>
      </c>
      <c r="I119" s="108">
        <f t="shared" si="14"/>
        <v>-40654.300000000003</v>
      </c>
      <c r="J119" s="108">
        <f t="shared" si="14"/>
        <v>-51946.9</v>
      </c>
    </row>
    <row r="120" spans="1:16" ht="42" customHeight="1">
      <c r="A120" s="43" t="s">
        <v>74</v>
      </c>
      <c r="B120" s="34">
        <v>3110</v>
      </c>
      <c r="C120" s="44"/>
      <c r="D120" s="46"/>
      <c r="E120" s="46">
        <v>-73792.100000000006</v>
      </c>
      <c r="F120" s="46">
        <f>SUM(G120:J120)</f>
        <v>-67040.399999999994</v>
      </c>
      <c r="G120" s="46">
        <v>-13107.5</v>
      </c>
      <c r="H120" s="46">
        <v>-19555.599999999999</v>
      </c>
      <c r="I120" s="46">
        <v>-12662.9</v>
      </c>
      <c r="J120" s="46">
        <v>-21714.400000000001</v>
      </c>
    </row>
    <row r="121" spans="1:16" ht="36.75" customHeight="1">
      <c r="A121" s="43" t="s">
        <v>75</v>
      </c>
      <c r="B121" s="34">
        <v>3120</v>
      </c>
      <c r="C121" s="44"/>
      <c r="D121" s="46"/>
      <c r="E121" s="106">
        <v>-69276.100000000006</v>
      </c>
      <c r="F121" s="46">
        <f>SUM(G121:J121)</f>
        <v>-93727.4</v>
      </c>
      <c r="G121" s="46">
        <v>-34270.400000000001</v>
      </c>
      <c r="H121" s="46">
        <v>-23807.3</v>
      </c>
      <c r="I121" s="46">
        <v>-17195.7</v>
      </c>
      <c r="J121" s="46">
        <v>-18454</v>
      </c>
      <c r="K121" s="24">
        <f>E89+E125+E128+E130</f>
        <v>69276.100000000006</v>
      </c>
      <c r="L121" s="24">
        <f>F89+F125+F128+F130</f>
        <v>93727.000000000029</v>
      </c>
      <c r="M121" s="24">
        <f t="shared" ref="M121:P121" si="15">G89+G125+G128+G130</f>
        <v>34270.400000000001</v>
      </c>
      <c r="N121" s="24">
        <f t="shared" si="15"/>
        <v>23807.3</v>
      </c>
      <c r="O121" s="24">
        <f t="shared" si="15"/>
        <v>17195.7</v>
      </c>
      <c r="P121" s="24">
        <f t="shared" si="15"/>
        <v>18453.599999999999</v>
      </c>
    </row>
    <row r="122" spans="1:16" ht="48.75" customHeight="1">
      <c r="A122" s="47" t="s">
        <v>76</v>
      </c>
      <c r="B122" s="48">
        <v>3130</v>
      </c>
      <c r="C122" s="49">
        <f t="shared" ref="C122" si="16">SUM(C123:C129)</f>
        <v>0</v>
      </c>
      <c r="D122" s="49">
        <f>SUM(D123:D129)</f>
        <v>0</v>
      </c>
      <c r="E122" s="107">
        <f>SUM(E123:E129)</f>
        <v>-35256.699999999997</v>
      </c>
      <c r="F122" s="107">
        <f t="shared" ref="F122:J122" si="17">SUM(F123:F129)</f>
        <v>-52400.499999999993</v>
      </c>
      <c r="G122" s="107">
        <f t="shared" si="17"/>
        <v>-17959.400000000001</v>
      </c>
      <c r="H122" s="107">
        <f t="shared" si="17"/>
        <v>-12466.9</v>
      </c>
      <c r="I122" s="107">
        <f t="shared" si="17"/>
        <v>-10495.7</v>
      </c>
      <c r="J122" s="107">
        <f t="shared" si="17"/>
        <v>-11478.5</v>
      </c>
    </row>
    <row r="123" spans="1:16" ht="30" customHeight="1">
      <c r="A123" s="43" t="s">
        <v>77</v>
      </c>
      <c r="B123" s="34">
        <v>3131</v>
      </c>
      <c r="C123" s="44"/>
      <c r="D123" s="44"/>
      <c r="E123" s="108"/>
      <c r="F123" s="106">
        <f t="shared" ref="F123:F131" si="18">SUM(G123:J123)</f>
        <v>0</v>
      </c>
      <c r="G123" s="106"/>
      <c r="H123" s="106"/>
      <c r="I123" s="106"/>
      <c r="J123" s="106"/>
    </row>
    <row r="124" spans="1:16" ht="30" customHeight="1">
      <c r="A124" s="43" t="s">
        <v>78</v>
      </c>
      <c r="B124" s="34">
        <v>3132</v>
      </c>
      <c r="C124" s="44"/>
      <c r="D124" s="30"/>
      <c r="E124" s="109">
        <v>-219.7</v>
      </c>
      <c r="F124" s="109">
        <f t="shared" si="18"/>
        <v>-376</v>
      </c>
      <c r="G124" s="109">
        <v>-94</v>
      </c>
      <c r="H124" s="109">
        <v>-94</v>
      </c>
      <c r="I124" s="109">
        <v>-94</v>
      </c>
      <c r="J124" s="109">
        <v>-94</v>
      </c>
    </row>
    <row r="125" spans="1:16" ht="30" customHeight="1">
      <c r="A125" s="43" t="s">
        <v>24</v>
      </c>
      <c r="B125" s="34">
        <v>3133</v>
      </c>
      <c r="C125" s="44"/>
      <c r="D125" s="30"/>
      <c r="E125" s="109">
        <v>-15593.3</v>
      </c>
      <c r="F125" s="30">
        <v>-21205.799999999996</v>
      </c>
      <c r="G125" s="30">
        <v>-7709.9</v>
      </c>
      <c r="H125" s="30">
        <v>-5390.4</v>
      </c>
      <c r="I125" s="30">
        <v>-3912.1</v>
      </c>
      <c r="J125" s="30">
        <v>-4193.3999999999996</v>
      </c>
    </row>
    <row r="126" spans="1:16" ht="30" customHeight="1">
      <c r="A126" s="43" t="s">
        <v>89</v>
      </c>
      <c r="B126" s="34">
        <v>3134</v>
      </c>
      <c r="C126" s="44"/>
      <c r="D126" s="30"/>
      <c r="E126" s="109">
        <v>-0.8</v>
      </c>
      <c r="F126" s="30">
        <f t="shared" si="18"/>
        <v>-295.8</v>
      </c>
      <c r="G126" s="30" t="s">
        <v>52</v>
      </c>
      <c r="H126" s="30" t="s">
        <v>52</v>
      </c>
      <c r="I126" s="30">
        <v>-147.9</v>
      </c>
      <c r="J126" s="30">
        <v>-147.9</v>
      </c>
    </row>
    <row r="127" spans="1:16" ht="30" customHeight="1">
      <c r="A127" s="43" t="s">
        <v>90</v>
      </c>
      <c r="B127" s="34">
        <v>3135</v>
      </c>
      <c r="C127" s="44"/>
      <c r="D127" s="44"/>
      <c r="E127" s="108"/>
      <c r="F127" s="46">
        <f t="shared" si="18"/>
        <v>0</v>
      </c>
      <c r="G127" s="46"/>
      <c r="H127" s="46"/>
      <c r="I127" s="46"/>
      <c r="J127" s="46"/>
    </row>
    <row r="128" spans="1:16" ht="30" customHeight="1">
      <c r="A128" s="43" t="s">
        <v>113</v>
      </c>
      <c r="B128" s="34">
        <v>3136</v>
      </c>
      <c r="C128" s="44"/>
      <c r="D128" s="30"/>
      <c r="E128" s="109">
        <v>-1299.4000000000001</v>
      </c>
      <c r="F128" s="30">
        <f>SUM(G128:J128)</f>
        <v>-1767.1</v>
      </c>
      <c r="G128" s="30">
        <v>-642.5</v>
      </c>
      <c r="H128" s="30">
        <v>-449.2</v>
      </c>
      <c r="I128" s="30">
        <v>-326</v>
      </c>
      <c r="J128" s="30">
        <v>-349.4</v>
      </c>
    </row>
    <row r="129" spans="1:28" ht="42" customHeight="1">
      <c r="A129" s="43" t="s">
        <v>115</v>
      </c>
      <c r="B129" s="34">
        <v>3137</v>
      </c>
      <c r="C129" s="44"/>
      <c r="D129" s="30"/>
      <c r="E129" s="30">
        <v>-18143.5</v>
      </c>
      <c r="F129" s="30">
        <f>SUM(G129:J129)</f>
        <v>-28755.8</v>
      </c>
      <c r="G129" s="30">
        <v>-9513</v>
      </c>
      <c r="H129" s="30">
        <v>-6533.3</v>
      </c>
      <c r="I129" s="30">
        <v>-6015.7</v>
      </c>
      <c r="J129" s="30">
        <v>-6693.8</v>
      </c>
    </row>
    <row r="130" spans="1:28" ht="30.75" customHeight="1">
      <c r="A130" s="129" t="s">
        <v>188</v>
      </c>
      <c r="B130" s="130">
        <v>3138</v>
      </c>
      <c r="C130" s="131"/>
      <c r="D130" s="132"/>
      <c r="E130" s="132">
        <v>-460.5</v>
      </c>
      <c r="F130" s="132">
        <f t="shared" ref="F130" si="19">SUM(G130:J130)</f>
        <v>-1110</v>
      </c>
      <c r="G130" s="132">
        <v>-210</v>
      </c>
      <c r="H130" s="132">
        <v>-300</v>
      </c>
      <c r="I130" s="132">
        <v>-300</v>
      </c>
      <c r="J130" s="132">
        <v>-300</v>
      </c>
    </row>
    <row r="131" spans="1:28" ht="27.75" customHeight="1">
      <c r="A131" s="50" t="s">
        <v>97</v>
      </c>
      <c r="B131" s="34">
        <v>3139</v>
      </c>
      <c r="C131" s="46"/>
      <c r="D131" s="46"/>
      <c r="E131" s="46"/>
      <c r="F131" s="46">
        <f t="shared" si="18"/>
        <v>0</v>
      </c>
      <c r="G131" s="46"/>
      <c r="H131" s="46"/>
      <c r="I131" s="46"/>
      <c r="J131" s="46"/>
    </row>
    <row r="132" spans="1:28" ht="51" customHeight="1">
      <c r="A132" s="65" t="s">
        <v>55</v>
      </c>
      <c r="B132" s="66">
        <v>3160</v>
      </c>
      <c r="C132" s="67">
        <f t="shared" ref="C132:J132" si="20">SUM(C114,C119)</f>
        <v>0</v>
      </c>
      <c r="D132" s="67">
        <f t="shared" si="20"/>
        <v>0</v>
      </c>
      <c r="E132" s="67">
        <f t="shared" si="20"/>
        <v>34644.599999999977</v>
      </c>
      <c r="F132" s="67">
        <f>SUM(F114,F119)</f>
        <v>13220.499999999971</v>
      </c>
      <c r="G132" s="67">
        <f t="shared" si="20"/>
        <v>4990.3000000000029</v>
      </c>
      <c r="H132" s="67">
        <f t="shared" si="20"/>
        <v>3227.1000000000058</v>
      </c>
      <c r="I132" s="67">
        <f t="shared" si="20"/>
        <v>1436.6999999999898</v>
      </c>
      <c r="J132" s="67">
        <f t="shared" si="20"/>
        <v>3566.4000000000015</v>
      </c>
    </row>
    <row r="133" spans="1:28" ht="46.5" customHeight="1">
      <c r="A133" s="68" t="s">
        <v>35</v>
      </c>
      <c r="B133" s="98"/>
      <c r="C133" s="42"/>
      <c r="D133" s="42"/>
      <c r="E133" s="42"/>
      <c r="F133" s="42"/>
      <c r="G133" s="42"/>
      <c r="H133" s="42"/>
      <c r="I133" s="42"/>
      <c r="J133" s="42"/>
    </row>
    <row r="134" spans="1:28" ht="43.5" customHeight="1">
      <c r="A134" s="118" t="s">
        <v>79</v>
      </c>
      <c r="B134" s="119">
        <v>3200</v>
      </c>
      <c r="C134" s="112">
        <f>C135</f>
        <v>0</v>
      </c>
      <c r="D134" s="112">
        <f t="shared" ref="D134:J134" si="21">D135</f>
        <v>0</v>
      </c>
      <c r="E134" s="112">
        <f t="shared" si="21"/>
        <v>29894.7</v>
      </c>
      <c r="F134" s="112">
        <f t="shared" si="21"/>
        <v>9744.5</v>
      </c>
      <c r="G134" s="112">
        <f t="shared" si="21"/>
        <v>1916</v>
      </c>
      <c r="H134" s="112">
        <f t="shared" si="21"/>
        <v>2828.3</v>
      </c>
      <c r="I134" s="112">
        <f t="shared" si="21"/>
        <v>1896</v>
      </c>
      <c r="J134" s="112">
        <f t="shared" si="21"/>
        <v>3104.2</v>
      </c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</row>
    <row r="135" spans="1:28" ht="48.75" customHeight="1">
      <c r="A135" s="40" t="s">
        <v>171</v>
      </c>
      <c r="B135" s="98">
        <v>3210</v>
      </c>
      <c r="C135" s="42"/>
      <c r="D135" s="30">
        <v>0</v>
      </c>
      <c r="E135" s="30">
        <v>29894.7</v>
      </c>
      <c r="F135" s="109">
        <f t="shared" ref="F135" si="22">SUM(G135:J135)</f>
        <v>9744.5</v>
      </c>
      <c r="G135" s="109">
        <v>1916</v>
      </c>
      <c r="H135" s="30">
        <v>2828.3</v>
      </c>
      <c r="I135" s="125">
        <v>1896</v>
      </c>
      <c r="J135" s="125">
        <v>3104.2</v>
      </c>
      <c r="M135" s="124"/>
      <c r="N135" s="124"/>
      <c r="O135" s="124"/>
      <c r="R135" s="122"/>
      <c r="S135" s="123"/>
      <c r="T135" s="123"/>
      <c r="U135" s="123"/>
      <c r="V135" s="122"/>
      <c r="W135" s="122"/>
      <c r="X135" s="122"/>
      <c r="Y135" s="122"/>
      <c r="Z135" s="122"/>
      <c r="AA135" s="122"/>
      <c r="AB135" s="122"/>
    </row>
    <row r="136" spans="1:28" ht="43.5" customHeight="1">
      <c r="A136" s="65" t="s">
        <v>80</v>
      </c>
      <c r="B136" s="66">
        <v>3255</v>
      </c>
      <c r="C136" s="67">
        <f t="shared" ref="C136:J136" si="23">SUM(C137,C144)</f>
        <v>0</v>
      </c>
      <c r="D136" s="67">
        <f>SUM(D137,D144)</f>
        <v>0</v>
      </c>
      <c r="E136" s="67">
        <f>SUM(E137,E144)</f>
        <v>-29894.700000000004</v>
      </c>
      <c r="F136" s="67">
        <f t="shared" ref="F136:F144" si="24">SUM(G136:J136)</f>
        <v>-16843.5</v>
      </c>
      <c r="G136" s="67">
        <f t="shared" si="23"/>
        <v>-3245.5</v>
      </c>
      <c r="H136" s="67">
        <f t="shared" si="23"/>
        <v>-6462</v>
      </c>
      <c r="I136" s="67">
        <f t="shared" si="23"/>
        <v>-3506</v>
      </c>
      <c r="J136" s="67">
        <f t="shared" si="23"/>
        <v>-3630</v>
      </c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</row>
    <row r="137" spans="1:28" ht="50.25" customHeight="1">
      <c r="A137" s="47" t="s">
        <v>116</v>
      </c>
      <c r="B137" s="69">
        <v>3260</v>
      </c>
      <c r="C137" s="70">
        <f>SUM(C138:C143)</f>
        <v>0</v>
      </c>
      <c r="D137" s="70">
        <f>SUM(D138:D143)</f>
        <v>0</v>
      </c>
      <c r="E137" s="70">
        <f>SUM(E138:E143)</f>
        <v>-29894.700000000004</v>
      </c>
      <c r="F137" s="70">
        <f t="shared" si="24"/>
        <v>-16843.5</v>
      </c>
      <c r="G137" s="70">
        <f t="shared" ref="G137:J137" si="25">SUM(G138:G143)</f>
        <v>-3245.5</v>
      </c>
      <c r="H137" s="70">
        <f t="shared" si="25"/>
        <v>-6462</v>
      </c>
      <c r="I137" s="70">
        <f t="shared" si="25"/>
        <v>-3506</v>
      </c>
      <c r="J137" s="70">
        <f t="shared" si="25"/>
        <v>-3630</v>
      </c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2"/>
    </row>
    <row r="138" spans="1:28" ht="33" customHeight="1">
      <c r="A138" s="45" t="s">
        <v>117</v>
      </c>
      <c r="B138" s="98">
        <v>3265</v>
      </c>
      <c r="C138" s="30" t="s">
        <v>52</v>
      </c>
      <c r="D138" s="30" t="s">
        <v>52</v>
      </c>
      <c r="E138" s="30" t="s">
        <v>52</v>
      </c>
      <c r="F138" s="42">
        <f t="shared" si="24"/>
        <v>0</v>
      </c>
      <c r="G138" s="30" t="s">
        <v>52</v>
      </c>
      <c r="H138" s="30" t="s">
        <v>52</v>
      </c>
      <c r="I138" s="30" t="s">
        <v>52</v>
      </c>
      <c r="J138" s="30" t="s">
        <v>52</v>
      </c>
    </row>
    <row r="139" spans="1:28" ht="51" customHeight="1">
      <c r="A139" s="43" t="s">
        <v>169</v>
      </c>
      <c r="B139" s="98">
        <v>3266</v>
      </c>
      <c r="C139" s="42"/>
      <c r="D139" s="42"/>
      <c r="E139" s="42">
        <v>-25124.9</v>
      </c>
      <c r="F139" s="42">
        <f t="shared" si="24"/>
        <v>-2378.3000000000002</v>
      </c>
      <c r="G139" s="30" t="s">
        <v>52</v>
      </c>
      <c r="H139" s="30">
        <v>-2378.3000000000002</v>
      </c>
      <c r="I139" s="30" t="s">
        <v>52</v>
      </c>
      <c r="J139" s="30" t="s">
        <v>52</v>
      </c>
    </row>
    <row r="140" spans="1:28" ht="47.25" customHeight="1">
      <c r="A140" s="43" t="s">
        <v>16</v>
      </c>
      <c r="B140" s="98">
        <v>3267</v>
      </c>
      <c r="C140" s="42"/>
      <c r="D140" s="42"/>
      <c r="E140" s="42">
        <v>-165.5</v>
      </c>
      <c r="F140" s="42">
        <f t="shared" si="24"/>
        <v>-2324.6999999999998</v>
      </c>
      <c r="G140" s="30">
        <v>-978.5</v>
      </c>
      <c r="H140" s="30">
        <v>-510.4</v>
      </c>
      <c r="I140" s="30">
        <v>-310</v>
      </c>
      <c r="J140" s="30">
        <v>-525.79999999999995</v>
      </c>
    </row>
    <row r="141" spans="1:28" ht="49.5" customHeight="1">
      <c r="A141" s="43" t="s">
        <v>170</v>
      </c>
      <c r="B141" s="98">
        <v>3268</v>
      </c>
      <c r="C141" s="42"/>
      <c r="D141" s="42"/>
      <c r="E141" s="42">
        <v>-180.7</v>
      </c>
      <c r="F141" s="42">
        <f t="shared" si="24"/>
        <v>-145</v>
      </c>
      <c r="G141" s="30" t="s">
        <v>52</v>
      </c>
      <c r="H141" s="30">
        <v>-145</v>
      </c>
      <c r="I141" s="30" t="s">
        <v>52</v>
      </c>
      <c r="J141" s="30" t="s">
        <v>52</v>
      </c>
    </row>
    <row r="142" spans="1:28" ht="65.25" customHeight="1">
      <c r="A142" s="43" t="s">
        <v>118</v>
      </c>
      <c r="B142" s="98">
        <v>3269</v>
      </c>
      <c r="C142" s="42"/>
      <c r="D142" s="42"/>
      <c r="E142" s="42">
        <v>-4423.6000000000004</v>
      </c>
      <c r="F142" s="42">
        <f t="shared" si="24"/>
        <v>-10092.200000000001</v>
      </c>
      <c r="G142" s="42">
        <v>-2267</v>
      </c>
      <c r="H142" s="42">
        <v>-3128.3</v>
      </c>
      <c r="I142" s="42">
        <v>-1592.7</v>
      </c>
      <c r="J142" s="42">
        <v>-3104.2</v>
      </c>
    </row>
    <row r="143" spans="1:28" ht="31.5" customHeight="1">
      <c r="A143" s="43" t="s">
        <v>119</v>
      </c>
      <c r="B143" s="98">
        <v>3270</v>
      </c>
      <c r="C143" s="30" t="s">
        <v>52</v>
      </c>
      <c r="D143" s="30" t="s">
        <v>52</v>
      </c>
      <c r="E143" s="30" t="s">
        <v>52</v>
      </c>
      <c r="F143" s="42">
        <f t="shared" si="24"/>
        <v>-1903.3</v>
      </c>
      <c r="G143" s="30" t="s">
        <v>52</v>
      </c>
      <c r="H143" s="30">
        <v>-300</v>
      </c>
      <c r="I143" s="30">
        <v>-1603.3</v>
      </c>
      <c r="J143" s="30" t="s">
        <v>52</v>
      </c>
    </row>
    <row r="144" spans="1:28" ht="31.5" customHeight="1">
      <c r="A144" s="43" t="s">
        <v>97</v>
      </c>
      <c r="B144" s="98">
        <v>3280</v>
      </c>
      <c r="C144" s="42"/>
      <c r="D144" s="42"/>
      <c r="E144" s="42"/>
      <c r="F144" s="42">
        <f t="shared" si="24"/>
        <v>0</v>
      </c>
      <c r="G144" s="42"/>
      <c r="H144" s="42"/>
      <c r="I144" s="42"/>
      <c r="J144" s="42"/>
    </row>
    <row r="145" spans="1:10" ht="39.75" customHeight="1">
      <c r="A145" s="71" t="s">
        <v>36</v>
      </c>
      <c r="B145" s="66">
        <v>3295</v>
      </c>
      <c r="C145" s="67">
        <f t="shared" ref="C145:J145" si="26">SUM(C134,C136)</f>
        <v>0</v>
      </c>
      <c r="D145" s="67">
        <f t="shared" si="26"/>
        <v>0</v>
      </c>
      <c r="E145" s="67">
        <f>SUM(E134,E136)</f>
        <v>0</v>
      </c>
      <c r="F145" s="67">
        <f>SUM(F134,F136)</f>
        <v>-7099</v>
      </c>
      <c r="G145" s="67">
        <f t="shared" si="26"/>
        <v>-1329.5</v>
      </c>
      <c r="H145" s="67">
        <f t="shared" si="26"/>
        <v>-3633.7</v>
      </c>
      <c r="I145" s="67">
        <f t="shared" si="26"/>
        <v>-1610</v>
      </c>
      <c r="J145" s="67">
        <f t="shared" si="26"/>
        <v>-525.80000000000018</v>
      </c>
    </row>
    <row r="146" spans="1:10" ht="45" customHeight="1">
      <c r="A146" s="62" t="s">
        <v>37</v>
      </c>
      <c r="B146" s="66"/>
      <c r="C146" s="67"/>
      <c r="D146" s="67"/>
      <c r="E146" s="67"/>
      <c r="F146" s="67"/>
      <c r="G146" s="67"/>
      <c r="H146" s="67"/>
      <c r="I146" s="67"/>
      <c r="J146" s="67"/>
    </row>
    <row r="147" spans="1:10" ht="45" customHeight="1">
      <c r="A147" s="71" t="s">
        <v>81</v>
      </c>
      <c r="B147" s="66">
        <v>3300</v>
      </c>
      <c r="C147" s="67">
        <f>SUM(C148:C151)</f>
        <v>0</v>
      </c>
      <c r="D147" s="67">
        <f t="shared" ref="D147:J147" si="27">SUM(D148:D151)</f>
        <v>0</v>
      </c>
      <c r="E147" s="67">
        <f t="shared" si="27"/>
        <v>0</v>
      </c>
      <c r="F147" s="67">
        <f t="shared" si="27"/>
        <v>0</v>
      </c>
      <c r="G147" s="67">
        <f t="shared" si="27"/>
        <v>0</v>
      </c>
      <c r="H147" s="67">
        <f t="shared" si="27"/>
        <v>0</v>
      </c>
      <c r="I147" s="67">
        <f t="shared" si="27"/>
        <v>0</v>
      </c>
      <c r="J147" s="67">
        <f t="shared" si="27"/>
        <v>0</v>
      </c>
    </row>
    <row r="148" spans="1:10" ht="30.75" customHeight="1">
      <c r="A148" s="43" t="s">
        <v>82</v>
      </c>
      <c r="B148" s="98">
        <v>3310</v>
      </c>
      <c r="C148" s="42"/>
      <c r="D148" s="42"/>
      <c r="E148" s="42"/>
      <c r="F148" s="42"/>
      <c r="G148" s="42"/>
      <c r="H148" s="42"/>
      <c r="I148" s="42"/>
      <c r="J148" s="42"/>
    </row>
    <row r="149" spans="1:10" ht="47.25" customHeight="1">
      <c r="A149" s="43" t="s">
        <v>144</v>
      </c>
      <c r="B149" s="98">
        <v>3320</v>
      </c>
      <c r="C149" s="42"/>
      <c r="D149" s="42"/>
      <c r="E149" s="42"/>
      <c r="F149" s="42"/>
      <c r="G149" s="42"/>
      <c r="H149" s="42"/>
      <c r="I149" s="42"/>
      <c r="J149" s="42"/>
    </row>
    <row r="150" spans="1:10" ht="49.5" customHeight="1">
      <c r="A150" s="43" t="s">
        <v>120</v>
      </c>
      <c r="B150" s="98">
        <v>3330</v>
      </c>
      <c r="C150" s="42"/>
      <c r="D150" s="42"/>
      <c r="E150" s="42"/>
      <c r="F150" s="42"/>
      <c r="G150" s="42"/>
      <c r="H150" s="42"/>
      <c r="I150" s="42"/>
      <c r="J150" s="42"/>
    </row>
    <row r="151" spans="1:10" ht="30.75" customHeight="1">
      <c r="A151" s="43" t="s">
        <v>177</v>
      </c>
      <c r="B151" s="98">
        <v>3340</v>
      </c>
      <c r="C151" s="42"/>
      <c r="D151" s="42"/>
      <c r="E151" s="42"/>
      <c r="F151" s="42"/>
      <c r="G151" s="42"/>
      <c r="H151" s="42"/>
      <c r="I151" s="42"/>
      <c r="J151" s="42"/>
    </row>
    <row r="152" spans="1:10" ht="47.25" customHeight="1">
      <c r="A152" s="72" t="s">
        <v>83</v>
      </c>
      <c r="B152" s="66">
        <v>3345</v>
      </c>
      <c r="C152" s="67">
        <f>SUM(C153:C156)</f>
        <v>0</v>
      </c>
      <c r="D152" s="67">
        <f t="shared" ref="D152:J152" si="28">SUM(D153:D156)</f>
        <v>0</v>
      </c>
      <c r="E152" s="67">
        <f t="shared" si="28"/>
        <v>0</v>
      </c>
      <c r="F152" s="67">
        <f t="shared" si="28"/>
        <v>0</v>
      </c>
      <c r="G152" s="67">
        <f t="shared" si="28"/>
        <v>0</v>
      </c>
      <c r="H152" s="67">
        <f t="shared" si="28"/>
        <v>0</v>
      </c>
      <c r="I152" s="67">
        <f t="shared" si="28"/>
        <v>0</v>
      </c>
      <c r="J152" s="67">
        <f t="shared" si="28"/>
        <v>0</v>
      </c>
    </row>
    <row r="153" spans="1:10" ht="48" customHeight="1">
      <c r="A153" s="43" t="s">
        <v>143</v>
      </c>
      <c r="B153" s="98">
        <v>3350</v>
      </c>
      <c r="C153" s="67"/>
      <c r="D153" s="67"/>
      <c r="E153" s="67"/>
      <c r="F153" s="67"/>
      <c r="G153" s="67"/>
      <c r="H153" s="67"/>
      <c r="I153" s="67"/>
      <c r="J153" s="67"/>
    </row>
    <row r="154" spans="1:10" ht="30.75" customHeight="1">
      <c r="A154" s="43" t="s">
        <v>121</v>
      </c>
      <c r="B154" s="98">
        <v>3355</v>
      </c>
      <c r="C154" s="67"/>
      <c r="D154" s="67"/>
      <c r="E154" s="67"/>
      <c r="F154" s="67"/>
      <c r="G154" s="67"/>
      <c r="H154" s="67"/>
      <c r="I154" s="67"/>
      <c r="J154" s="67"/>
    </row>
    <row r="155" spans="1:10" ht="45" customHeight="1">
      <c r="A155" s="43" t="s">
        <v>122</v>
      </c>
      <c r="B155" s="41">
        <v>3360</v>
      </c>
      <c r="C155" s="67"/>
      <c r="D155" s="67"/>
      <c r="E155" s="67"/>
      <c r="F155" s="67"/>
      <c r="G155" s="67"/>
      <c r="H155" s="67"/>
      <c r="I155" s="67"/>
      <c r="J155" s="67"/>
    </row>
    <row r="156" spans="1:10" ht="33" customHeight="1">
      <c r="A156" s="43" t="s">
        <v>97</v>
      </c>
      <c r="B156" s="41">
        <v>3365</v>
      </c>
      <c r="C156" s="67"/>
      <c r="D156" s="67"/>
      <c r="E156" s="67"/>
      <c r="F156" s="67"/>
      <c r="G156" s="67"/>
      <c r="H156" s="67"/>
      <c r="I156" s="67"/>
      <c r="J156" s="67"/>
    </row>
    <row r="157" spans="1:10" ht="40.5" customHeight="1">
      <c r="A157" s="72" t="s">
        <v>38</v>
      </c>
      <c r="B157" s="66">
        <v>3370</v>
      </c>
      <c r="C157" s="67">
        <f>SUM(C147,C152)</f>
        <v>0</v>
      </c>
      <c r="D157" s="67">
        <f t="shared" ref="D157:J157" si="29">SUM(D147,D152)</f>
        <v>0</v>
      </c>
      <c r="E157" s="67">
        <f t="shared" si="29"/>
        <v>0</v>
      </c>
      <c r="F157" s="67">
        <f t="shared" si="29"/>
        <v>0</v>
      </c>
      <c r="G157" s="67">
        <f t="shared" si="29"/>
        <v>0</v>
      </c>
      <c r="H157" s="67">
        <f t="shared" si="29"/>
        <v>0</v>
      </c>
      <c r="I157" s="67">
        <f t="shared" si="29"/>
        <v>0</v>
      </c>
      <c r="J157" s="67">
        <f t="shared" si="29"/>
        <v>0</v>
      </c>
    </row>
    <row r="158" spans="1:10" ht="30.75" customHeight="1">
      <c r="A158" s="72" t="s">
        <v>17</v>
      </c>
      <c r="B158" s="66">
        <v>3400</v>
      </c>
      <c r="C158" s="67">
        <f t="shared" ref="C158:J158" si="30">SUM(C132,C145,C157)</f>
        <v>0</v>
      </c>
      <c r="D158" s="67">
        <f>SUM(D132,D145,D157)</f>
        <v>0</v>
      </c>
      <c r="E158" s="112">
        <f t="shared" si="30"/>
        <v>34644.599999999977</v>
      </c>
      <c r="F158" s="112">
        <f>SUM(F132,F145,F157)</f>
        <v>6121.4999999999709</v>
      </c>
      <c r="G158" s="112">
        <f>SUM(G132,G145,G157)</f>
        <v>3660.8000000000029</v>
      </c>
      <c r="H158" s="112">
        <f t="shared" si="30"/>
        <v>-406.599999999994</v>
      </c>
      <c r="I158" s="112">
        <f t="shared" si="30"/>
        <v>-173.30000000001019</v>
      </c>
      <c r="J158" s="112">
        <f t="shared" si="30"/>
        <v>3040.6000000000013</v>
      </c>
    </row>
    <row r="159" spans="1:10" ht="30.75" customHeight="1">
      <c r="A159" s="43" t="s">
        <v>123</v>
      </c>
      <c r="B159" s="41">
        <v>3405</v>
      </c>
      <c r="C159" s="42"/>
      <c r="D159" s="42"/>
      <c r="E159" s="113">
        <v>537.29999999999995</v>
      </c>
      <c r="F159" s="113">
        <v>35181.9</v>
      </c>
      <c r="G159" s="113">
        <v>35181.9</v>
      </c>
      <c r="H159" s="113">
        <v>38842.699999999997</v>
      </c>
      <c r="I159" s="113">
        <v>38436.1</v>
      </c>
      <c r="J159" s="113">
        <v>38262.800000000003</v>
      </c>
    </row>
    <row r="160" spans="1:10" ht="30.75" customHeight="1">
      <c r="A160" s="71" t="s">
        <v>124</v>
      </c>
      <c r="B160" s="66">
        <v>3415</v>
      </c>
      <c r="C160" s="67">
        <f t="shared" ref="C160:J160" si="31">SUM(C159,C158)</f>
        <v>0</v>
      </c>
      <c r="D160" s="67">
        <f>SUM(D159,D158)</f>
        <v>0</v>
      </c>
      <c r="E160" s="112">
        <f t="shared" si="31"/>
        <v>35181.89999999998</v>
      </c>
      <c r="F160" s="67">
        <f>SUM(F159,F158)</f>
        <v>41303.399999999972</v>
      </c>
      <c r="G160" s="67">
        <f>SUM(G159,G158)</f>
        <v>38842.700000000004</v>
      </c>
      <c r="H160" s="67">
        <f t="shared" si="31"/>
        <v>38436.100000000006</v>
      </c>
      <c r="I160" s="67">
        <f t="shared" si="31"/>
        <v>38262.799999999988</v>
      </c>
      <c r="J160" s="67">
        <f t="shared" si="31"/>
        <v>41303.4</v>
      </c>
    </row>
    <row r="161" spans="1:11" ht="28.5" customHeight="1">
      <c r="A161" s="73"/>
      <c r="B161" s="58"/>
      <c r="C161" s="46"/>
      <c r="D161" s="46"/>
      <c r="E161" s="46"/>
      <c r="F161" s="46"/>
      <c r="G161" s="46"/>
      <c r="H161" s="46"/>
      <c r="I161" s="46"/>
      <c r="J161" s="46"/>
    </row>
    <row r="162" spans="1:11" ht="30" customHeight="1">
      <c r="A162" s="143" t="s">
        <v>140</v>
      </c>
      <c r="B162" s="144"/>
      <c r="C162" s="144"/>
      <c r="D162" s="144"/>
      <c r="E162" s="144"/>
      <c r="F162" s="144"/>
      <c r="G162" s="144"/>
      <c r="H162" s="144"/>
      <c r="I162" s="144"/>
      <c r="J162" s="144"/>
    </row>
    <row r="163" spans="1:11" ht="27.75" customHeight="1">
      <c r="A163" s="31" t="s">
        <v>45</v>
      </c>
      <c r="B163" s="32">
        <v>4000</v>
      </c>
      <c r="C163" s="29">
        <f>SUM(C164:C170)</f>
        <v>0</v>
      </c>
      <c r="D163" s="29">
        <f>SUM(D164:D170)</f>
        <v>0</v>
      </c>
      <c r="E163" s="29">
        <f t="shared" ref="E163:J163" si="32">SUM(E164:E170)</f>
        <v>-29894.700000000004</v>
      </c>
      <c r="F163" s="29">
        <f>SUM(G163:J163)</f>
        <v>-16508.7</v>
      </c>
      <c r="G163" s="29">
        <f t="shared" si="32"/>
        <v>-3245.5</v>
      </c>
      <c r="H163" s="29">
        <f t="shared" si="32"/>
        <v>-6127.2000000000007</v>
      </c>
      <c r="I163" s="29">
        <f t="shared" si="32"/>
        <v>-3506</v>
      </c>
      <c r="J163" s="29">
        <f t="shared" si="32"/>
        <v>-3630</v>
      </c>
    </row>
    <row r="164" spans="1:11" ht="37.5" customHeight="1">
      <c r="A164" s="33" t="s">
        <v>117</v>
      </c>
      <c r="B164" s="34">
        <v>4010</v>
      </c>
      <c r="C164" s="30" t="s">
        <v>52</v>
      </c>
      <c r="D164" s="30" t="s">
        <v>52</v>
      </c>
      <c r="E164" s="30" t="s">
        <v>52</v>
      </c>
      <c r="F164" s="30">
        <f>SUM(G164:J164)</f>
        <v>0</v>
      </c>
      <c r="G164" s="30" t="s">
        <v>52</v>
      </c>
      <c r="H164" s="30" t="s">
        <v>52</v>
      </c>
      <c r="I164" s="30" t="s">
        <v>52</v>
      </c>
      <c r="J164" s="30" t="s">
        <v>52</v>
      </c>
    </row>
    <row r="165" spans="1:11" ht="48.75" customHeight="1">
      <c r="A165" s="35" t="s">
        <v>169</v>
      </c>
      <c r="B165" s="34">
        <v>4020</v>
      </c>
      <c r="C165" s="30" t="s">
        <v>52</v>
      </c>
      <c r="D165" s="30" t="s">
        <v>52</v>
      </c>
      <c r="E165" s="30">
        <v>-25124.9</v>
      </c>
      <c r="F165" s="30">
        <f t="shared" ref="F165:F170" si="33">SUM(G165:J165)</f>
        <v>-2043.5</v>
      </c>
      <c r="G165" s="30" t="s">
        <v>52</v>
      </c>
      <c r="H165" s="30">
        <v>-2043.5</v>
      </c>
      <c r="I165" s="30" t="s">
        <v>52</v>
      </c>
      <c r="J165" s="30" t="s">
        <v>52</v>
      </c>
    </row>
    <row r="166" spans="1:11" ht="49.5" customHeight="1">
      <c r="A166" s="35" t="s">
        <v>170</v>
      </c>
      <c r="B166" s="34">
        <v>4030</v>
      </c>
      <c r="C166" s="30" t="s">
        <v>52</v>
      </c>
      <c r="D166" s="30" t="s">
        <v>52</v>
      </c>
      <c r="E166" s="30">
        <v>-165.5</v>
      </c>
      <c r="F166" s="30">
        <f t="shared" si="33"/>
        <v>-2324.6999999999998</v>
      </c>
      <c r="G166" s="110">
        <v>-978.5</v>
      </c>
      <c r="H166" s="110">
        <v>-510.4</v>
      </c>
      <c r="I166" s="30">
        <v>-310</v>
      </c>
      <c r="J166" s="30">
        <v>-525.79999999999995</v>
      </c>
    </row>
    <row r="167" spans="1:11" ht="64.5" customHeight="1">
      <c r="A167" s="35" t="s">
        <v>130</v>
      </c>
      <c r="B167" s="34">
        <v>4040</v>
      </c>
      <c r="C167" s="30" t="s">
        <v>52</v>
      </c>
      <c r="D167" s="30" t="s">
        <v>52</v>
      </c>
      <c r="E167" s="30">
        <v>-180.7</v>
      </c>
      <c r="F167" s="30">
        <f t="shared" si="33"/>
        <v>-145</v>
      </c>
      <c r="G167" s="30" t="s">
        <v>52</v>
      </c>
      <c r="H167" s="30">
        <v>-145</v>
      </c>
      <c r="I167" s="30" t="s">
        <v>52</v>
      </c>
      <c r="J167" s="30" t="s">
        <v>52</v>
      </c>
    </row>
    <row r="168" spans="1:11" ht="73.5" customHeight="1">
      <c r="A168" s="35" t="s">
        <v>118</v>
      </c>
      <c r="B168" s="34">
        <v>4050</v>
      </c>
      <c r="C168" s="30" t="s">
        <v>52</v>
      </c>
      <c r="D168" s="30" t="s">
        <v>52</v>
      </c>
      <c r="E168" s="30">
        <v>-4423.6000000000004</v>
      </c>
      <c r="F168" s="109">
        <f t="shared" si="33"/>
        <v>-10092.200000000001</v>
      </c>
      <c r="G168" s="109">
        <v>-2267</v>
      </c>
      <c r="H168" s="109">
        <v>-3128.3</v>
      </c>
      <c r="I168" s="109">
        <v>-1592.7</v>
      </c>
      <c r="J168" s="109">
        <v>-3104.2</v>
      </c>
    </row>
    <row r="169" spans="1:11" ht="36.75" customHeight="1">
      <c r="A169" s="35" t="s">
        <v>119</v>
      </c>
      <c r="B169" s="34">
        <v>4060</v>
      </c>
      <c r="C169" s="30" t="s">
        <v>52</v>
      </c>
      <c r="D169" s="30" t="s">
        <v>52</v>
      </c>
      <c r="E169" s="30" t="s">
        <v>52</v>
      </c>
      <c r="F169" s="30">
        <f t="shared" si="33"/>
        <v>-1903.3</v>
      </c>
      <c r="G169" s="30" t="s">
        <v>52</v>
      </c>
      <c r="H169" s="30">
        <v>-300</v>
      </c>
      <c r="I169" s="30">
        <v>-1603.3</v>
      </c>
      <c r="J169" s="30" t="s">
        <v>52</v>
      </c>
    </row>
    <row r="170" spans="1:11" ht="39.75" customHeight="1" thickBot="1">
      <c r="A170" s="36" t="s">
        <v>97</v>
      </c>
      <c r="B170" s="37">
        <v>4070</v>
      </c>
      <c r="C170" s="30" t="s">
        <v>52</v>
      </c>
      <c r="D170" s="30" t="s">
        <v>52</v>
      </c>
      <c r="E170" s="30" t="s">
        <v>52</v>
      </c>
      <c r="F170" s="30">
        <f t="shared" si="33"/>
        <v>0</v>
      </c>
      <c r="G170" s="30" t="s">
        <v>52</v>
      </c>
      <c r="H170" s="30" t="s">
        <v>52</v>
      </c>
      <c r="I170" s="30" t="s">
        <v>52</v>
      </c>
      <c r="J170" s="30" t="s">
        <v>52</v>
      </c>
    </row>
    <row r="171" spans="1:11" s="25" customFormat="1" ht="32.25" customHeight="1">
      <c r="A171" s="141" t="s">
        <v>141</v>
      </c>
      <c r="B171" s="141"/>
      <c r="C171" s="141"/>
      <c r="D171" s="141"/>
      <c r="E171" s="141"/>
      <c r="F171" s="141"/>
      <c r="G171" s="141"/>
      <c r="H171" s="141"/>
      <c r="I171" s="141"/>
      <c r="J171" s="141"/>
    </row>
    <row r="172" spans="1:11" ht="48.75" customHeight="1">
      <c r="A172" s="53" t="s">
        <v>84</v>
      </c>
      <c r="B172" s="32" t="s">
        <v>56</v>
      </c>
      <c r="C172" s="29">
        <f>SUM(C173:C175)</f>
        <v>0</v>
      </c>
      <c r="D172" s="29">
        <f t="shared" ref="D172:J172" si="34">SUM(D173:D175)</f>
        <v>0</v>
      </c>
      <c r="E172" s="29">
        <f t="shared" si="34"/>
        <v>0</v>
      </c>
      <c r="F172" s="29">
        <f>SUM(G172:J172)</f>
        <v>0</v>
      </c>
      <c r="G172" s="29">
        <f t="shared" si="34"/>
        <v>0</v>
      </c>
      <c r="H172" s="29">
        <f t="shared" si="34"/>
        <v>0</v>
      </c>
      <c r="I172" s="29">
        <f t="shared" si="34"/>
        <v>0</v>
      </c>
      <c r="J172" s="29">
        <f t="shared" si="34"/>
        <v>0</v>
      </c>
    </row>
    <row r="173" spans="1:11" ht="36.75" customHeight="1">
      <c r="A173" s="50" t="s">
        <v>131</v>
      </c>
      <c r="B173" s="34" t="s">
        <v>57</v>
      </c>
      <c r="C173" s="30"/>
      <c r="D173" s="30"/>
      <c r="E173" s="30"/>
      <c r="F173" s="29">
        <f t="shared" ref="F173:F179" si="35">SUM(G173:J173)</f>
        <v>0</v>
      </c>
      <c r="G173" s="30"/>
      <c r="H173" s="30"/>
      <c r="I173" s="30"/>
      <c r="J173" s="30"/>
    </row>
    <row r="174" spans="1:11" ht="34.5" customHeight="1">
      <c r="A174" s="50" t="s">
        <v>132</v>
      </c>
      <c r="B174" s="34" t="s">
        <v>58</v>
      </c>
      <c r="C174" s="30"/>
      <c r="D174" s="30"/>
      <c r="E174" s="30"/>
      <c r="F174" s="29">
        <f t="shared" si="35"/>
        <v>0</v>
      </c>
      <c r="G174" s="30"/>
      <c r="H174" s="30"/>
      <c r="I174" s="30"/>
      <c r="J174" s="30"/>
    </row>
    <row r="175" spans="1:11" ht="35.25" customHeight="1">
      <c r="A175" s="50" t="s">
        <v>133</v>
      </c>
      <c r="B175" s="34" t="s">
        <v>59</v>
      </c>
      <c r="C175" s="30"/>
      <c r="D175" s="30"/>
      <c r="E175" s="30"/>
      <c r="F175" s="29">
        <f t="shared" si="35"/>
        <v>0</v>
      </c>
      <c r="G175" s="30"/>
      <c r="H175" s="30"/>
      <c r="I175" s="30"/>
      <c r="J175" s="30"/>
      <c r="K175" s="39"/>
    </row>
    <row r="176" spans="1:11" ht="46.5" customHeight="1">
      <c r="A176" s="53" t="s">
        <v>85</v>
      </c>
      <c r="B176" s="32" t="s">
        <v>60</v>
      </c>
      <c r="C176" s="29">
        <f>SUM(C177:C179)</f>
        <v>0</v>
      </c>
      <c r="D176" s="29">
        <f t="shared" ref="D176:J176" si="36">SUM(D177:D179)</f>
        <v>0</v>
      </c>
      <c r="E176" s="29">
        <f t="shared" si="36"/>
        <v>0</v>
      </c>
      <c r="F176" s="29">
        <f t="shared" si="35"/>
        <v>0</v>
      </c>
      <c r="G176" s="29">
        <f t="shared" si="36"/>
        <v>0</v>
      </c>
      <c r="H176" s="29">
        <f t="shared" si="36"/>
        <v>0</v>
      </c>
      <c r="I176" s="29">
        <f t="shared" si="36"/>
        <v>0</v>
      </c>
      <c r="J176" s="29">
        <f t="shared" si="36"/>
        <v>0</v>
      </c>
    </row>
    <row r="177" spans="1:10" ht="36.75" customHeight="1">
      <c r="A177" s="50" t="s">
        <v>131</v>
      </c>
      <c r="B177" s="34" t="s">
        <v>61</v>
      </c>
      <c r="C177" s="30"/>
      <c r="D177" s="30"/>
      <c r="E177" s="30"/>
      <c r="F177" s="29">
        <f t="shared" si="35"/>
        <v>0</v>
      </c>
      <c r="G177" s="30"/>
      <c r="H177" s="30"/>
      <c r="I177" s="30"/>
      <c r="J177" s="30"/>
    </row>
    <row r="178" spans="1:10" ht="36.75" customHeight="1">
      <c r="A178" s="50" t="s">
        <v>132</v>
      </c>
      <c r="B178" s="34" t="s">
        <v>62</v>
      </c>
      <c r="C178" s="30"/>
      <c r="D178" s="30"/>
      <c r="E178" s="30"/>
      <c r="F178" s="29">
        <f t="shared" si="35"/>
        <v>0</v>
      </c>
      <c r="G178" s="30"/>
      <c r="H178" s="30"/>
      <c r="I178" s="30"/>
      <c r="J178" s="30"/>
    </row>
    <row r="179" spans="1:10" ht="34.5" customHeight="1">
      <c r="A179" s="50" t="s">
        <v>133</v>
      </c>
      <c r="B179" s="34" t="s">
        <v>63</v>
      </c>
      <c r="C179" s="30"/>
      <c r="D179" s="30"/>
      <c r="E179" s="30"/>
      <c r="F179" s="29">
        <f t="shared" si="35"/>
        <v>0</v>
      </c>
      <c r="G179" s="30"/>
      <c r="H179" s="30"/>
      <c r="I179" s="30"/>
      <c r="J179" s="30"/>
    </row>
    <row r="180" spans="1:10" ht="34.5" customHeight="1">
      <c r="A180" s="141" t="s">
        <v>142</v>
      </c>
      <c r="B180" s="141"/>
      <c r="C180" s="141"/>
      <c r="D180" s="141"/>
      <c r="E180" s="141"/>
      <c r="F180" s="141"/>
      <c r="G180" s="141"/>
      <c r="H180" s="141"/>
      <c r="I180" s="141"/>
      <c r="J180" s="141"/>
    </row>
    <row r="181" spans="1:10" s="15" customFormat="1" ht="86.25" customHeight="1">
      <c r="A181" s="61" t="s">
        <v>178</v>
      </c>
      <c r="B181" s="74" t="s">
        <v>64</v>
      </c>
      <c r="C181" s="75">
        <f>SUM(C182:C184)</f>
        <v>0</v>
      </c>
      <c r="D181" s="75">
        <f>SUM(D182:D184)</f>
        <v>0</v>
      </c>
      <c r="E181" s="105">
        <v>611</v>
      </c>
      <c r="F181" s="105">
        <f>SUM(F182:F184)</f>
        <v>636</v>
      </c>
      <c r="G181" s="76" t="s">
        <v>46</v>
      </c>
      <c r="H181" s="76" t="s">
        <v>18</v>
      </c>
      <c r="I181" s="76" t="s">
        <v>46</v>
      </c>
      <c r="J181" s="76" t="s">
        <v>46</v>
      </c>
    </row>
    <row r="182" spans="1:10" ht="27.75" customHeight="1">
      <c r="A182" s="50" t="s">
        <v>47</v>
      </c>
      <c r="B182" s="34" t="s">
        <v>65</v>
      </c>
      <c r="C182" s="52"/>
      <c r="D182" s="52"/>
      <c r="E182" s="52">
        <v>1</v>
      </c>
      <c r="F182" s="52">
        <v>1</v>
      </c>
      <c r="G182" s="51" t="s">
        <v>46</v>
      </c>
      <c r="H182" s="51" t="s">
        <v>18</v>
      </c>
      <c r="I182" s="51" t="s">
        <v>46</v>
      </c>
      <c r="J182" s="51" t="s">
        <v>46</v>
      </c>
    </row>
    <row r="183" spans="1:10" ht="27.75" customHeight="1">
      <c r="A183" s="50" t="s">
        <v>50</v>
      </c>
      <c r="B183" s="34" t="s">
        <v>66</v>
      </c>
      <c r="C183" s="52"/>
      <c r="D183" s="52"/>
      <c r="E183" s="52">
        <v>26</v>
      </c>
      <c r="F183" s="52">
        <v>26</v>
      </c>
      <c r="G183" s="51" t="s">
        <v>46</v>
      </c>
      <c r="H183" s="51" t="s">
        <v>18</v>
      </c>
      <c r="I183" s="51" t="s">
        <v>46</v>
      </c>
      <c r="J183" s="51" t="s">
        <v>46</v>
      </c>
    </row>
    <row r="184" spans="1:10" ht="27.75" customHeight="1">
      <c r="A184" s="50" t="s">
        <v>48</v>
      </c>
      <c r="B184" s="34" t="s">
        <v>67</v>
      </c>
      <c r="C184" s="52"/>
      <c r="D184" s="52"/>
      <c r="E184" s="52">
        <v>596</v>
      </c>
      <c r="F184" s="52">
        <v>609</v>
      </c>
      <c r="G184" s="51" t="s">
        <v>46</v>
      </c>
      <c r="H184" s="51" t="s">
        <v>18</v>
      </c>
      <c r="I184" s="51" t="s">
        <v>46</v>
      </c>
      <c r="J184" s="51" t="s">
        <v>46</v>
      </c>
    </row>
    <row r="185" spans="1:10" ht="27.75" customHeight="1">
      <c r="A185" s="53" t="s">
        <v>134</v>
      </c>
      <c r="B185" s="32" t="s">
        <v>68</v>
      </c>
      <c r="C185" s="29">
        <f>SUM(C186:C188)</f>
        <v>0</v>
      </c>
      <c r="D185" s="29">
        <f>SUM(D186:D188)</f>
        <v>0</v>
      </c>
      <c r="E185" s="29">
        <f>SUM(E186:E188)</f>
        <v>86629.3</v>
      </c>
      <c r="F185" s="29">
        <f>SUM(F186:F188)</f>
        <v>117809.9</v>
      </c>
      <c r="G185" s="51" t="s">
        <v>46</v>
      </c>
      <c r="H185" s="51" t="s">
        <v>18</v>
      </c>
      <c r="I185" s="51" t="s">
        <v>46</v>
      </c>
      <c r="J185" s="51" t="s">
        <v>46</v>
      </c>
    </row>
    <row r="186" spans="1:10" ht="27.75" customHeight="1">
      <c r="A186" s="50" t="s">
        <v>47</v>
      </c>
      <c r="B186" s="34">
        <v>8011</v>
      </c>
      <c r="C186" s="30"/>
      <c r="D186" s="30"/>
      <c r="E186" s="30">
        <v>811</v>
      </c>
      <c r="F186" s="30">
        <v>900</v>
      </c>
      <c r="G186" s="51" t="s">
        <v>18</v>
      </c>
      <c r="H186" s="51" t="s">
        <v>18</v>
      </c>
      <c r="I186" s="51" t="s">
        <v>18</v>
      </c>
      <c r="J186" s="51" t="s">
        <v>18</v>
      </c>
    </row>
    <row r="187" spans="1:10" ht="27.75" customHeight="1">
      <c r="A187" s="50" t="s">
        <v>50</v>
      </c>
      <c r="B187" s="34">
        <v>8012</v>
      </c>
      <c r="C187" s="30"/>
      <c r="D187" s="30"/>
      <c r="E187" s="30">
        <v>7440.7</v>
      </c>
      <c r="F187" s="30">
        <v>8006</v>
      </c>
      <c r="G187" s="51" t="s">
        <v>18</v>
      </c>
      <c r="H187" s="51" t="s">
        <v>18</v>
      </c>
      <c r="I187" s="51" t="s">
        <v>18</v>
      </c>
      <c r="J187" s="51" t="s">
        <v>18</v>
      </c>
    </row>
    <row r="188" spans="1:10" ht="27.75" customHeight="1">
      <c r="A188" s="50" t="s">
        <v>48</v>
      </c>
      <c r="B188" s="34">
        <v>8013</v>
      </c>
      <c r="C188" s="30"/>
      <c r="D188" s="30"/>
      <c r="E188" s="30">
        <v>78377.600000000006</v>
      </c>
      <c r="F188" s="30">
        <v>108903.9</v>
      </c>
      <c r="G188" s="51" t="s">
        <v>18</v>
      </c>
      <c r="H188" s="51" t="s">
        <v>18</v>
      </c>
      <c r="I188" s="51" t="s">
        <v>18</v>
      </c>
      <c r="J188" s="51" t="s">
        <v>18</v>
      </c>
    </row>
    <row r="189" spans="1:10" ht="27.75" customHeight="1">
      <c r="A189" s="53" t="s">
        <v>1</v>
      </c>
      <c r="B189" s="32">
        <v>8020</v>
      </c>
      <c r="C189" s="29">
        <f>SUM(C190:C192)</f>
        <v>0</v>
      </c>
      <c r="D189" s="29">
        <f>SUM(D190:D192)</f>
        <v>0</v>
      </c>
      <c r="E189" s="29">
        <f>SUM(E190:E192)</f>
        <v>86629.3</v>
      </c>
      <c r="F189" s="29">
        <f>SUM(F190:F192)</f>
        <v>117809.9</v>
      </c>
      <c r="G189" s="51" t="s">
        <v>46</v>
      </c>
      <c r="H189" s="51" t="s">
        <v>18</v>
      </c>
      <c r="I189" s="51" t="s">
        <v>46</v>
      </c>
      <c r="J189" s="51" t="s">
        <v>46</v>
      </c>
    </row>
    <row r="190" spans="1:10" ht="27.75" customHeight="1">
      <c r="A190" s="50" t="s">
        <v>47</v>
      </c>
      <c r="B190" s="34">
        <v>8021</v>
      </c>
      <c r="C190" s="30"/>
      <c r="D190" s="30"/>
      <c r="E190" s="30">
        <v>811</v>
      </c>
      <c r="F190" s="30">
        <v>900</v>
      </c>
      <c r="G190" s="51" t="s">
        <v>18</v>
      </c>
      <c r="H190" s="51" t="s">
        <v>18</v>
      </c>
      <c r="I190" s="51" t="s">
        <v>18</v>
      </c>
      <c r="J190" s="51" t="s">
        <v>18</v>
      </c>
    </row>
    <row r="191" spans="1:10" ht="27.75" customHeight="1">
      <c r="A191" s="50" t="s">
        <v>50</v>
      </c>
      <c r="B191" s="34">
        <v>8022</v>
      </c>
      <c r="C191" s="30"/>
      <c r="D191" s="30"/>
      <c r="E191" s="30">
        <v>7440.7</v>
      </c>
      <c r="F191" s="30">
        <v>8006</v>
      </c>
      <c r="G191" s="51" t="s">
        <v>18</v>
      </c>
      <c r="H191" s="51" t="s">
        <v>18</v>
      </c>
      <c r="I191" s="51" t="s">
        <v>18</v>
      </c>
      <c r="J191" s="51" t="s">
        <v>18</v>
      </c>
    </row>
    <row r="192" spans="1:10" ht="27.75" customHeight="1">
      <c r="A192" s="50" t="s">
        <v>48</v>
      </c>
      <c r="B192" s="34">
        <v>8023</v>
      </c>
      <c r="C192" s="30"/>
      <c r="D192" s="30"/>
      <c r="E192" s="30">
        <v>78377.600000000006</v>
      </c>
      <c r="F192" s="30">
        <v>108903.9</v>
      </c>
      <c r="G192" s="51" t="s">
        <v>18</v>
      </c>
      <c r="H192" s="51" t="s">
        <v>18</v>
      </c>
      <c r="I192" s="51" t="s">
        <v>18</v>
      </c>
      <c r="J192" s="51" t="s">
        <v>18</v>
      </c>
    </row>
    <row r="193" spans="1:10" s="15" customFormat="1" ht="51.75" customHeight="1">
      <c r="A193" s="61" t="s">
        <v>96</v>
      </c>
      <c r="B193" s="74" t="s">
        <v>135</v>
      </c>
      <c r="C193" s="29"/>
      <c r="D193" s="29"/>
      <c r="E193" s="127">
        <f>(E189/E181)/12*1000</f>
        <v>11815.23458810693</v>
      </c>
      <c r="F193" s="127">
        <f>(F189/F181)/12*1000</f>
        <v>15436.307651991614</v>
      </c>
      <c r="G193" s="76" t="s">
        <v>46</v>
      </c>
      <c r="H193" s="76" t="s">
        <v>18</v>
      </c>
      <c r="I193" s="76" t="s">
        <v>46</v>
      </c>
      <c r="J193" s="76" t="s">
        <v>46</v>
      </c>
    </row>
    <row r="194" spans="1:10" ht="27.75" customHeight="1">
      <c r="A194" s="50" t="s">
        <v>47</v>
      </c>
      <c r="B194" s="34">
        <v>8031</v>
      </c>
      <c r="C194" s="30"/>
      <c r="D194" s="30"/>
      <c r="E194" s="128">
        <f>(E190/E182)/12*1000</f>
        <v>67583.333333333328</v>
      </c>
      <c r="F194" s="128">
        <f>(F190/F182)/12*1000</f>
        <v>75000</v>
      </c>
      <c r="G194" s="51" t="s">
        <v>46</v>
      </c>
      <c r="H194" s="51" t="s">
        <v>18</v>
      </c>
      <c r="I194" s="51" t="s">
        <v>46</v>
      </c>
      <c r="J194" s="51" t="s">
        <v>46</v>
      </c>
    </row>
    <row r="195" spans="1:10" ht="27.75" customHeight="1">
      <c r="A195" s="50" t="s">
        <v>50</v>
      </c>
      <c r="B195" s="34">
        <v>8032</v>
      </c>
      <c r="C195" s="30"/>
      <c r="D195" s="30"/>
      <c r="E195" s="128">
        <f t="shared" ref="E195:F195" si="37">(E191/E183)/12*1000</f>
        <v>23848.397435897437</v>
      </c>
      <c r="F195" s="128">
        <f t="shared" si="37"/>
        <v>25660.25641025641</v>
      </c>
      <c r="G195" s="51" t="s">
        <v>46</v>
      </c>
      <c r="H195" s="51" t="s">
        <v>18</v>
      </c>
      <c r="I195" s="51" t="s">
        <v>46</v>
      </c>
      <c r="J195" s="51" t="s">
        <v>46</v>
      </c>
    </row>
    <row r="196" spans="1:10" ht="27.75" customHeight="1">
      <c r="A196" s="50" t="s">
        <v>48</v>
      </c>
      <c r="B196" s="34">
        <v>8033</v>
      </c>
      <c r="C196" s="30"/>
      <c r="D196" s="30"/>
      <c r="E196" s="128">
        <f t="shared" ref="E196:F196" si="38">(E192/E184)/12*1000</f>
        <v>10958.836689038031</v>
      </c>
      <c r="F196" s="128">
        <f t="shared" si="38"/>
        <v>14902.011494252873</v>
      </c>
      <c r="G196" s="51" t="s">
        <v>46</v>
      </c>
      <c r="H196" s="51" t="s">
        <v>18</v>
      </c>
      <c r="I196" s="51" t="s">
        <v>46</v>
      </c>
      <c r="J196" s="51" t="s">
        <v>46</v>
      </c>
    </row>
    <row r="197" spans="1:10" s="3" customFormat="1" ht="30.75" customHeight="1">
      <c r="A197" s="77"/>
      <c r="B197" s="78"/>
      <c r="C197" s="79"/>
      <c r="D197" s="79"/>
      <c r="E197" s="79"/>
      <c r="F197" s="79"/>
      <c r="G197" s="79"/>
      <c r="H197" s="79"/>
      <c r="I197" s="79"/>
      <c r="J197" s="79"/>
    </row>
    <row r="198" spans="1:10" s="15" customFormat="1">
      <c r="A198" s="80"/>
      <c r="B198" s="81"/>
      <c r="C198" s="82"/>
      <c r="D198" s="83"/>
      <c r="E198" s="83"/>
      <c r="F198" s="83"/>
      <c r="G198" s="84"/>
      <c r="H198" s="84"/>
      <c r="I198" s="84"/>
      <c r="J198" s="84"/>
    </row>
    <row r="199" spans="1:10" s="15" customFormat="1">
      <c r="A199" s="80"/>
      <c r="B199" s="81"/>
      <c r="C199" s="82"/>
      <c r="D199" s="83"/>
      <c r="E199" s="83"/>
      <c r="F199" s="83"/>
      <c r="G199" s="84"/>
      <c r="H199" s="84"/>
      <c r="I199" s="84"/>
      <c r="J199" s="84"/>
    </row>
    <row r="200" spans="1:10" s="15" customFormat="1" ht="28.5" customHeight="1">
      <c r="A200" s="85" t="s">
        <v>148</v>
      </c>
      <c r="B200" s="86"/>
      <c r="C200" s="138" t="s">
        <v>27</v>
      </c>
      <c r="D200" s="139"/>
      <c r="E200" s="139"/>
      <c r="F200" s="139"/>
      <c r="G200" s="87"/>
      <c r="H200" s="87"/>
      <c r="I200" s="140" t="s">
        <v>147</v>
      </c>
      <c r="J200" s="140"/>
    </row>
    <row r="201" spans="1:10" s="15" customFormat="1">
      <c r="A201" s="81" t="s">
        <v>21</v>
      </c>
      <c r="B201" s="54"/>
      <c r="C201" s="136" t="s">
        <v>22</v>
      </c>
      <c r="D201" s="136"/>
      <c r="E201" s="136"/>
      <c r="F201" s="136"/>
      <c r="G201" s="55"/>
      <c r="H201" s="55"/>
      <c r="I201" s="137" t="s">
        <v>26</v>
      </c>
      <c r="J201" s="137"/>
    </row>
    <row r="202" spans="1:10" s="15" customFormat="1">
      <c r="A202" s="88"/>
      <c r="B202" s="81"/>
      <c r="C202" s="81"/>
      <c r="D202" s="81"/>
      <c r="E202" s="81"/>
      <c r="F202" s="54"/>
      <c r="G202" s="54"/>
      <c r="H202" s="54"/>
      <c r="I202" s="54"/>
      <c r="J202" s="54"/>
    </row>
    <row r="203" spans="1:10" s="15" customFormat="1">
      <c r="A203" s="88"/>
      <c r="B203" s="81"/>
      <c r="C203" s="81"/>
      <c r="D203" s="81"/>
      <c r="E203" s="81"/>
      <c r="F203" s="54"/>
      <c r="G203" s="54"/>
      <c r="H203" s="54"/>
      <c r="I203" s="54"/>
      <c r="J203" s="54"/>
    </row>
    <row r="204" spans="1:10" s="15" customFormat="1">
      <c r="A204" s="88"/>
      <c r="B204" s="81"/>
      <c r="C204" s="81"/>
      <c r="D204" s="81"/>
      <c r="E204" s="81"/>
      <c r="F204" s="54"/>
      <c r="G204" s="54"/>
      <c r="H204" s="54"/>
      <c r="I204" s="54"/>
      <c r="J204" s="54"/>
    </row>
    <row r="205" spans="1:10" s="15" customFormat="1">
      <c r="A205" s="88"/>
      <c r="B205" s="81"/>
      <c r="C205" s="81"/>
      <c r="D205" s="81"/>
      <c r="E205" s="81"/>
      <c r="F205" s="54"/>
      <c r="G205" s="54"/>
      <c r="H205" s="54"/>
      <c r="I205" s="54"/>
      <c r="J205" s="54"/>
    </row>
    <row r="206" spans="1:10" s="15" customFormat="1">
      <c r="A206" s="88"/>
      <c r="B206" s="81"/>
      <c r="C206" s="81"/>
      <c r="D206" s="81"/>
      <c r="E206" s="81"/>
      <c r="F206" s="54"/>
      <c r="G206" s="54"/>
      <c r="H206" s="54"/>
      <c r="I206" s="54"/>
      <c r="J206" s="54"/>
    </row>
    <row r="207" spans="1:10" s="15" customFormat="1">
      <c r="A207" s="88"/>
      <c r="B207" s="81"/>
      <c r="C207" s="81"/>
      <c r="D207" s="81"/>
      <c r="E207" s="81"/>
      <c r="F207" s="54"/>
      <c r="G207" s="54"/>
      <c r="H207" s="54"/>
      <c r="I207" s="54"/>
      <c r="J207" s="54"/>
    </row>
    <row r="208" spans="1:10" s="15" customFormat="1">
      <c r="A208" s="88"/>
      <c r="B208" s="81"/>
      <c r="C208" s="81"/>
      <c r="D208" s="81"/>
      <c r="E208" s="81"/>
      <c r="F208" s="54"/>
      <c r="G208" s="54"/>
      <c r="H208" s="54"/>
      <c r="I208" s="54"/>
      <c r="J208" s="54"/>
    </row>
    <row r="209" spans="1:10" s="15" customFormat="1">
      <c r="A209" s="88"/>
      <c r="B209" s="81"/>
      <c r="C209" s="81"/>
      <c r="D209" s="81"/>
      <c r="E209" s="81"/>
      <c r="F209" s="54"/>
      <c r="G209" s="54"/>
      <c r="H209" s="54"/>
      <c r="I209" s="54"/>
      <c r="J209" s="54"/>
    </row>
    <row r="210" spans="1:10" s="15" customFormat="1">
      <c r="A210" s="88"/>
      <c r="B210" s="81"/>
      <c r="C210" s="81"/>
      <c r="D210" s="81"/>
      <c r="E210" s="81"/>
      <c r="F210" s="54"/>
      <c r="G210" s="54"/>
      <c r="H210" s="54"/>
      <c r="I210" s="54"/>
      <c r="J210" s="54"/>
    </row>
    <row r="211" spans="1:10" s="15" customFormat="1">
      <c r="A211" s="88"/>
      <c r="B211" s="81"/>
      <c r="C211" s="81"/>
      <c r="D211" s="81"/>
      <c r="E211" s="81"/>
      <c r="F211" s="54"/>
      <c r="G211" s="54"/>
      <c r="H211" s="54"/>
      <c r="I211" s="54"/>
      <c r="J211" s="54"/>
    </row>
    <row r="212" spans="1:10" s="15" customFormat="1">
      <c r="A212" s="88"/>
      <c r="B212" s="81"/>
      <c r="C212" s="81"/>
      <c r="D212" s="81"/>
      <c r="E212" s="81"/>
      <c r="F212" s="54"/>
      <c r="G212" s="54"/>
      <c r="H212" s="54"/>
      <c r="I212" s="54"/>
      <c r="J212" s="54"/>
    </row>
    <row r="213" spans="1:10" s="15" customFormat="1">
      <c r="A213" s="88"/>
      <c r="B213" s="81"/>
      <c r="C213" s="81"/>
      <c r="D213" s="81"/>
      <c r="E213" s="81"/>
      <c r="F213" s="54"/>
      <c r="G213" s="54"/>
      <c r="H213" s="54"/>
      <c r="I213" s="54"/>
      <c r="J213" s="54"/>
    </row>
    <row r="214" spans="1:10" s="15" customFormat="1">
      <c r="A214" s="88"/>
      <c r="B214" s="81"/>
      <c r="C214" s="81"/>
      <c r="D214" s="81"/>
      <c r="E214" s="81"/>
      <c r="F214" s="54"/>
      <c r="G214" s="54"/>
      <c r="H214" s="54"/>
      <c r="I214" s="54"/>
      <c r="J214" s="54"/>
    </row>
    <row r="215" spans="1:10" s="15" customFormat="1">
      <c r="A215" s="88"/>
      <c r="B215" s="81"/>
      <c r="C215" s="81"/>
      <c r="D215" s="81"/>
      <c r="E215" s="81"/>
      <c r="F215" s="54"/>
      <c r="G215" s="54"/>
      <c r="H215" s="54"/>
      <c r="I215" s="54"/>
      <c r="J215" s="54"/>
    </row>
    <row r="216" spans="1:10" s="15" customFormat="1">
      <c r="A216" s="88"/>
      <c r="B216" s="81"/>
      <c r="C216" s="81"/>
      <c r="D216" s="81"/>
      <c r="E216" s="81"/>
      <c r="F216" s="54"/>
      <c r="G216" s="54"/>
      <c r="H216" s="54"/>
      <c r="I216" s="54"/>
      <c r="J216" s="54"/>
    </row>
    <row r="217" spans="1:10" s="15" customFormat="1">
      <c r="A217" s="88"/>
      <c r="B217" s="81"/>
      <c r="C217" s="81"/>
      <c r="D217" s="81"/>
      <c r="E217" s="81"/>
      <c r="F217" s="54"/>
      <c r="G217" s="54"/>
      <c r="H217" s="54"/>
      <c r="I217" s="54"/>
      <c r="J217" s="54"/>
    </row>
    <row r="218" spans="1:10" s="15" customFormat="1">
      <c r="A218" s="88"/>
      <c r="B218" s="81"/>
      <c r="C218" s="81"/>
      <c r="D218" s="81"/>
      <c r="E218" s="81"/>
      <c r="F218" s="54"/>
      <c r="G218" s="54"/>
      <c r="H218" s="54"/>
      <c r="I218" s="54"/>
      <c r="J218" s="54"/>
    </row>
    <row r="219" spans="1:10" s="15" customFormat="1">
      <c r="A219" s="88"/>
      <c r="B219" s="81"/>
      <c r="C219" s="81"/>
      <c r="D219" s="81"/>
      <c r="E219" s="81"/>
      <c r="F219" s="54"/>
      <c r="G219" s="54"/>
      <c r="H219" s="54"/>
      <c r="I219" s="54"/>
      <c r="J219" s="54"/>
    </row>
    <row r="220" spans="1:10" s="15" customFormat="1">
      <c r="A220" s="88"/>
      <c r="B220" s="81"/>
      <c r="C220" s="81"/>
      <c r="D220" s="81"/>
      <c r="E220" s="81"/>
      <c r="F220" s="54"/>
      <c r="G220" s="54"/>
      <c r="H220" s="54"/>
      <c r="I220" s="54"/>
      <c r="J220" s="54"/>
    </row>
    <row r="221" spans="1:10" s="15" customFormat="1">
      <c r="A221" s="88"/>
      <c r="B221" s="81"/>
      <c r="C221" s="81"/>
      <c r="D221" s="81"/>
      <c r="E221" s="81"/>
      <c r="F221" s="54"/>
      <c r="G221" s="54"/>
      <c r="H221" s="54"/>
      <c r="I221" s="54"/>
      <c r="J221" s="54"/>
    </row>
    <row r="222" spans="1:10" s="15" customFormat="1">
      <c r="A222" s="88"/>
      <c r="B222" s="81"/>
      <c r="C222" s="81"/>
      <c r="D222" s="81"/>
      <c r="E222" s="81"/>
      <c r="F222" s="54"/>
      <c r="G222" s="54"/>
      <c r="H222" s="54"/>
      <c r="I222" s="54"/>
      <c r="J222" s="54"/>
    </row>
    <row r="223" spans="1:10" s="15" customFormat="1">
      <c r="A223" s="88"/>
      <c r="B223" s="81"/>
      <c r="C223" s="81"/>
      <c r="D223" s="81"/>
      <c r="E223" s="81"/>
      <c r="F223" s="54"/>
      <c r="G223" s="54"/>
      <c r="H223" s="54"/>
      <c r="I223" s="54"/>
      <c r="J223" s="54"/>
    </row>
    <row r="224" spans="1:10" s="15" customFormat="1">
      <c r="A224" s="88"/>
      <c r="B224" s="81"/>
      <c r="C224" s="81"/>
      <c r="D224" s="81"/>
      <c r="E224" s="81"/>
      <c r="F224" s="54"/>
      <c r="G224" s="54"/>
      <c r="H224" s="54"/>
      <c r="I224" s="54"/>
      <c r="J224" s="54"/>
    </row>
    <row r="225" spans="1:10" s="15" customFormat="1">
      <c r="A225" s="88"/>
      <c r="B225" s="81"/>
      <c r="C225" s="81"/>
      <c r="D225" s="81"/>
      <c r="E225" s="81"/>
      <c r="F225" s="54"/>
      <c r="G225" s="54"/>
      <c r="H225" s="54"/>
      <c r="I225" s="54"/>
      <c r="J225" s="54"/>
    </row>
    <row r="226" spans="1:10" s="15" customFormat="1">
      <c r="A226" s="88"/>
      <c r="B226" s="81"/>
      <c r="C226" s="81"/>
      <c r="D226" s="81"/>
      <c r="E226" s="81"/>
      <c r="F226" s="54"/>
      <c r="G226" s="54"/>
      <c r="H226" s="54"/>
      <c r="I226" s="54"/>
      <c r="J226" s="54"/>
    </row>
    <row r="227" spans="1:10" s="15" customFormat="1">
      <c r="A227" s="88"/>
      <c r="B227" s="81"/>
      <c r="C227" s="81"/>
      <c r="D227" s="81"/>
      <c r="E227" s="81"/>
      <c r="F227" s="54"/>
      <c r="G227" s="54"/>
      <c r="H227" s="54"/>
      <c r="I227" s="54"/>
      <c r="J227" s="54"/>
    </row>
    <row r="228" spans="1:10" s="15" customFormat="1">
      <c r="A228" s="88"/>
      <c r="B228" s="81"/>
      <c r="C228" s="81"/>
      <c r="D228" s="81"/>
      <c r="E228" s="81"/>
      <c r="F228" s="54"/>
      <c r="G228" s="54"/>
      <c r="H228" s="54"/>
      <c r="I228" s="54"/>
      <c r="J228" s="54"/>
    </row>
    <row r="229" spans="1:10" s="15" customFormat="1">
      <c r="A229" s="88"/>
      <c r="B229" s="81"/>
      <c r="C229" s="81"/>
      <c r="D229" s="81"/>
      <c r="E229" s="81"/>
      <c r="F229" s="54"/>
      <c r="G229" s="54"/>
      <c r="H229" s="54"/>
      <c r="I229" s="54"/>
      <c r="J229" s="54"/>
    </row>
    <row r="230" spans="1:10" s="15" customFormat="1">
      <c r="A230" s="88"/>
      <c r="B230" s="81"/>
      <c r="C230" s="81"/>
      <c r="D230" s="81"/>
      <c r="E230" s="81"/>
      <c r="F230" s="54"/>
      <c r="G230" s="54"/>
      <c r="H230" s="54"/>
      <c r="I230" s="54"/>
      <c r="J230" s="54"/>
    </row>
    <row r="231" spans="1:10" s="15" customFormat="1">
      <c r="A231" s="88"/>
      <c r="B231" s="81"/>
      <c r="C231" s="81"/>
      <c r="D231" s="81"/>
      <c r="E231" s="81"/>
      <c r="F231" s="54"/>
      <c r="G231" s="54"/>
      <c r="H231" s="54"/>
      <c r="I231" s="54"/>
      <c r="J231" s="54"/>
    </row>
    <row r="232" spans="1:10" s="15" customFormat="1">
      <c r="A232" s="88"/>
      <c r="B232" s="81"/>
      <c r="C232" s="81"/>
      <c r="D232" s="81"/>
      <c r="E232" s="81"/>
      <c r="F232" s="54"/>
      <c r="G232" s="54"/>
      <c r="H232" s="54"/>
      <c r="I232" s="54"/>
      <c r="J232" s="54"/>
    </row>
    <row r="233" spans="1:10" s="15" customFormat="1">
      <c r="A233" s="88"/>
      <c r="B233" s="81"/>
      <c r="C233" s="81"/>
      <c r="D233" s="81"/>
      <c r="E233" s="81"/>
      <c r="F233" s="54"/>
      <c r="G233" s="54"/>
      <c r="H233" s="54"/>
      <c r="I233" s="54"/>
      <c r="J233" s="54"/>
    </row>
    <row r="234" spans="1:10" s="15" customFormat="1">
      <c r="A234" s="88"/>
      <c r="B234" s="81"/>
      <c r="C234" s="81"/>
      <c r="D234" s="81"/>
      <c r="E234" s="81"/>
      <c r="F234" s="54"/>
      <c r="G234" s="54"/>
      <c r="H234" s="54"/>
      <c r="I234" s="54"/>
      <c r="J234" s="54"/>
    </row>
    <row r="235" spans="1:10" s="15" customFormat="1">
      <c r="A235" s="88"/>
      <c r="B235" s="81"/>
      <c r="C235" s="81"/>
      <c r="D235" s="81"/>
      <c r="E235" s="81"/>
      <c r="F235" s="54"/>
      <c r="G235" s="54"/>
      <c r="H235" s="54"/>
      <c r="I235" s="54"/>
      <c r="J235" s="54"/>
    </row>
    <row r="236" spans="1:10" s="15" customFormat="1">
      <c r="A236" s="88"/>
      <c r="B236" s="81"/>
      <c r="C236" s="81"/>
      <c r="D236" s="81"/>
      <c r="E236" s="81"/>
      <c r="F236" s="54"/>
      <c r="G236" s="54"/>
      <c r="H236" s="54"/>
      <c r="I236" s="54"/>
      <c r="J236" s="54"/>
    </row>
    <row r="237" spans="1:10" s="15" customFormat="1">
      <c r="A237" s="88"/>
      <c r="B237" s="81"/>
      <c r="C237" s="81"/>
      <c r="D237" s="81"/>
      <c r="E237" s="81"/>
      <c r="F237" s="54"/>
      <c r="G237" s="54"/>
      <c r="H237" s="54"/>
      <c r="I237" s="54"/>
      <c r="J237" s="54"/>
    </row>
    <row r="238" spans="1:10" s="15" customFormat="1">
      <c r="A238" s="88"/>
      <c r="B238" s="81"/>
      <c r="C238" s="81"/>
      <c r="D238" s="81"/>
      <c r="E238" s="81"/>
      <c r="F238" s="54"/>
      <c r="G238" s="54"/>
      <c r="H238" s="54"/>
      <c r="I238" s="54"/>
      <c r="J238" s="54"/>
    </row>
    <row r="239" spans="1:10" s="15" customFormat="1">
      <c r="A239" s="88"/>
      <c r="B239" s="81"/>
      <c r="C239" s="81"/>
      <c r="D239" s="81"/>
      <c r="E239" s="81"/>
      <c r="F239" s="54"/>
      <c r="G239" s="54"/>
      <c r="H239" s="54"/>
      <c r="I239" s="54"/>
      <c r="J239" s="54"/>
    </row>
    <row r="240" spans="1:10" s="15" customFormat="1">
      <c r="A240" s="88"/>
      <c r="B240" s="81"/>
      <c r="C240" s="81"/>
      <c r="D240" s="81"/>
      <c r="E240" s="81"/>
      <c r="F240" s="54"/>
      <c r="G240" s="54"/>
      <c r="H240" s="54"/>
      <c r="I240" s="54"/>
      <c r="J240" s="54"/>
    </row>
    <row r="241" spans="1:10" s="15" customFormat="1">
      <c r="A241" s="88"/>
      <c r="B241" s="81"/>
      <c r="C241" s="81"/>
      <c r="D241" s="81"/>
      <c r="E241" s="81"/>
      <c r="F241" s="54"/>
      <c r="G241" s="54"/>
      <c r="H241" s="54"/>
      <c r="I241" s="54"/>
      <c r="J241" s="54"/>
    </row>
    <row r="242" spans="1:10" s="15" customFormat="1">
      <c r="A242" s="88"/>
      <c r="B242" s="81"/>
      <c r="C242" s="81"/>
      <c r="D242" s="81"/>
      <c r="E242" s="81"/>
      <c r="F242" s="54"/>
      <c r="G242" s="54"/>
      <c r="H242" s="54"/>
      <c r="I242" s="54"/>
      <c r="J242" s="54"/>
    </row>
    <row r="243" spans="1:10" s="15" customFormat="1">
      <c r="A243" s="88"/>
      <c r="B243" s="81"/>
      <c r="C243" s="81"/>
      <c r="D243" s="81"/>
      <c r="E243" s="81"/>
      <c r="F243" s="54"/>
      <c r="G243" s="54"/>
      <c r="H243" s="54"/>
      <c r="I243" s="54"/>
      <c r="J243" s="54"/>
    </row>
    <row r="244" spans="1:10" s="15" customFormat="1">
      <c r="A244" s="88"/>
      <c r="B244" s="81"/>
      <c r="C244" s="81"/>
      <c r="D244" s="81"/>
      <c r="E244" s="81"/>
      <c r="F244" s="54"/>
      <c r="G244" s="54"/>
      <c r="H244" s="54"/>
      <c r="I244" s="54"/>
      <c r="J244" s="54"/>
    </row>
    <row r="245" spans="1:10" s="15" customFormat="1">
      <c r="A245" s="88"/>
      <c r="B245" s="81"/>
      <c r="C245" s="81"/>
      <c r="D245" s="81"/>
      <c r="E245" s="81"/>
      <c r="F245" s="54"/>
      <c r="G245" s="54"/>
      <c r="H245" s="54"/>
      <c r="I245" s="54"/>
      <c r="J245" s="54"/>
    </row>
    <row r="246" spans="1:10" s="15" customFormat="1">
      <c r="A246" s="88"/>
      <c r="B246" s="81"/>
      <c r="C246" s="81"/>
      <c r="D246" s="81"/>
      <c r="E246" s="81"/>
      <c r="F246" s="54"/>
      <c r="G246" s="54"/>
      <c r="H246" s="54"/>
      <c r="I246" s="54"/>
      <c r="J246" s="54"/>
    </row>
    <row r="247" spans="1:10" s="15" customFormat="1">
      <c r="A247" s="88"/>
      <c r="B247" s="81"/>
      <c r="C247" s="81"/>
      <c r="D247" s="81"/>
      <c r="E247" s="81"/>
      <c r="F247" s="54"/>
      <c r="G247" s="54"/>
      <c r="H247" s="54"/>
      <c r="I247" s="54"/>
      <c r="J247" s="54"/>
    </row>
    <row r="248" spans="1:10" s="15" customFormat="1">
      <c r="A248" s="88"/>
      <c r="B248" s="81"/>
      <c r="C248" s="81"/>
      <c r="D248" s="81"/>
      <c r="E248" s="81"/>
      <c r="F248" s="54"/>
      <c r="G248" s="54"/>
      <c r="H248" s="54"/>
      <c r="I248" s="54"/>
      <c r="J248" s="54"/>
    </row>
    <row r="249" spans="1:10" s="15" customFormat="1">
      <c r="A249" s="88"/>
      <c r="B249" s="81"/>
      <c r="C249" s="81"/>
      <c r="D249" s="81"/>
      <c r="E249" s="81"/>
      <c r="F249" s="54"/>
      <c r="G249" s="54"/>
      <c r="H249" s="54"/>
      <c r="I249" s="54"/>
      <c r="J249" s="54"/>
    </row>
    <row r="250" spans="1:10" s="15" customFormat="1">
      <c r="A250" s="88"/>
      <c r="B250" s="81"/>
      <c r="C250" s="81"/>
      <c r="D250" s="81"/>
      <c r="E250" s="81"/>
      <c r="F250" s="54"/>
      <c r="G250" s="54"/>
      <c r="H250" s="54"/>
      <c r="I250" s="54"/>
      <c r="J250" s="54"/>
    </row>
    <row r="251" spans="1:10" s="15" customFormat="1">
      <c r="A251" s="88"/>
      <c r="B251" s="81"/>
      <c r="C251" s="81"/>
      <c r="D251" s="81"/>
      <c r="E251" s="81"/>
      <c r="F251" s="54"/>
      <c r="G251" s="54"/>
      <c r="H251" s="54"/>
      <c r="I251" s="54"/>
      <c r="J251" s="54"/>
    </row>
    <row r="252" spans="1:10" s="15" customFormat="1">
      <c r="A252" s="88"/>
      <c r="B252" s="81"/>
      <c r="C252" s="81"/>
      <c r="D252" s="81"/>
      <c r="E252" s="81"/>
      <c r="F252" s="54"/>
      <c r="G252" s="54"/>
      <c r="H252" s="54"/>
      <c r="I252" s="54"/>
      <c r="J252" s="54"/>
    </row>
    <row r="253" spans="1:10" s="15" customFormat="1">
      <c r="A253" s="88"/>
      <c r="B253" s="81"/>
      <c r="C253" s="81"/>
      <c r="D253" s="81"/>
      <c r="E253" s="81"/>
      <c r="F253" s="54"/>
      <c r="G253" s="54"/>
      <c r="H253" s="54"/>
      <c r="I253" s="54"/>
      <c r="J253" s="54"/>
    </row>
    <row r="254" spans="1:10" s="15" customFormat="1">
      <c r="A254" s="88"/>
      <c r="B254" s="81"/>
      <c r="C254" s="81"/>
      <c r="D254" s="81"/>
      <c r="E254" s="81"/>
      <c r="F254" s="54"/>
      <c r="G254" s="54"/>
      <c r="H254" s="54"/>
      <c r="I254" s="54"/>
      <c r="J254" s="54"/>
    </row>
    <row r="255" spans="1:10" s="15" customFormat="1">
      <c r="A255" s="88"/>
      <c r="B255" s="81"/>
      <c r="C255" s="81"/>
      <c r="D255" s="81"/>
      <c r="E255" s="81"/>
      <c r="F255" s="54"/>
      <c r="G255" s="54"/>
      <c r="H255" s="54"/>
      <c r="I255" s="54"/>
      <c r="J255" s="54"/>
    </row>
    <row r="256" spans="1:10" s="15" customFormat="1">
      <c r="A256" s="88"/>
      <c r="B256" s="81"/>
      <c r="C256" s="81"/>
      <c r="D256" s="81"/>
      <c r="E256" s="81"/>
      <c r="F256" s="54"/>
      <c r="G256" s="54"/>
      <c r="H256" s="54"/>
      <c r="I256" s="54"/>
      <c r="J256" s="54"/>
    </row>
    <row r="257" spans="1:10" s="15" customFormat="1">
      <c r="A257" s="88"/>
      <c r="B257" s="81"/>
      <c r="C257" s="81"/>
      <c r="D257" s="81"/>
      <c r="E257" s="81"/>
      <c r="F257" s="54"/>
      <c r="G257" s="54"/>
      <c r="H257" s="54"/>
      <c r="I257" s="54"/>
      <c r="J257" s="54"/>
    </row>
    <row r="258" spans="1:10" s="15" customFormat="1">
      <c r="A258" s="88"/>
      <c r="B258" s="81"/>
      <c r="C258" s="81"/>
      <c r="D258" s="81"/>
      <c r="E258" s="81"/>
      <c r="F258" s="54"/>
      <c r="G258" s="54"/>
      <c r="H258" s="54"/>
      <c r="I258" s="54"/>
      <c r="J258" s="54"/>
    </row>
    <row r="259" spans="1:10" s="15" customFormat="1">
      <c r="A259" s="88"/>
      <c r="B259" s="81"/>
      <c r="C259" s="81"/>
      <c r="D259" s="81"/>
      <c r="E259" s="81"/>
      <c r="F259" s="54"/>
      <c r="G259" s="54"/>
      <c r="H259" s="54"/>
      <c r="I259" s="54"/>
      <c r="J259" s="54"/>
    </row>
    <row r="260" spans="1:10" s="15" customFormat="1">
      <c r="A260" s="88"/>
      <c r="B260" s="81"/>
      <c r="C260" s="81"/>
      <c r="D260" s="81"/>
      <c r="E260" s="81"/>
      <c r="F260" s="54"/>
      <c r="G260" s="54"/>
      <c r="H260" s="54"/>
      <c r="I260" s="54"/>
      <c r="J260" s="54"/>
    </row>
    <row r="261" spans="1:10" s="15" customFormat="1">
      <c r="A261" s="88"/>
      <c r="B261" s="81"/>
      <c r="C261" s="81"/>
      <c r="D261" s="81"/>
      <c r="E261" s="81"/>
      <c r="F261" s="54"/>
      <c r="G261" s="54"/>
      <c r="H261" s="54"/>
      <c r="I261" s="54"/>
      <c r="J261" s="54"/>
    </row>
    <row r="262" spans="1:10" s="15" customFormat="1">
      <c r="A262" s="88"/>
      <c r="B262" s="81"/>
      <c r="C262" s="81"/>
      <c r="D262" s="81"/>
      <c r="E262" s="81"/>
      <c r="F262" s="54"/>
      <c r="G262" s="54"/>
      <c r="H262" s="54"/>
      <c r="I262" s="54"/>
      <c r="J262" s="54"/>
    </row>
    <row r="263" spans="1:10" s="15" customFormat="1">
      <c r="A263" s="88"/>
      <c r="B263" s="81"/>
      <c r="C263" s="81"/>
      <c r="D263" s="81"/>
      <c r="E263" s="81"/>
      <c r="F263" s="54"/>
      <c r="G263" s="54"/>
      <c r="H263" s="54"/>
      <c r="I263" s="54"/>
      <c r="J263" s="54"/>
    </row>
    <row r="264" spans="1:10" s="15" customFormat="1">
      <c r="A264" s="88"/>
      <c r="B264" s="81"/>
      <c r="C264" s="81"/>
      <c r="D264" s="81"/>
      <c r="E264" s="81"/>
      <c r="F264" s="54"/>
      <c r="G264" s="54"/>
      <c r="H264" s="54"/>
      <c r="I264" s="54"/>
      <c r="J264" s="54"/>
    </row>
    <row r="265" spans="1:10" s="15" customFormat="1">
      <c r="A265" s="88"/>
      <c r="B265" s="81"/>
      <c r="C265" s="81"/>
      <c r="D265" s="81"/>
      <c r="E265" s="81"/>
      <c r="F265" s="54"/>
      <c r="G265" s="54"/>
      <c r="H265" s="54"/>
      <c r="I265" s="54"/>
      <c r="J265" s="54"/>
    </row>
    <row r="266" spans="1:10" s="15" customFormat="1">
      <c r="A266" s="88"/>
      <c r="B266" s="81"/>
      <c r="C266" s="81"/>
      <c r="D266" s="81"/>
      <c r="E266" s="81"/>
      <c r="F266" s="54"/>
      <c r="G266" s="54"/>
      <c r="H266" s="54"/>
      <c r="I266" s="54"/>
      <c r="J266" s="54"/>
    </row>
    <row r="267" spans="1:10" s="15" customFormat="1">
      <c r="A267" s="88"/>
      <c r="B267" s="81"/>
      <c r="C267" s="81"/>
      <c r="D267" s="81"/>
      <c r="E267" s="81"/>
      <c r="F267" s="54"/>
      <c r="G267" s="54"/>
      <c r="H267" s="54"/>
      <c r="I267" s="54"/>
      <c r="J267" s="54"/>
    </row>
    <row r="268" spans="1:10" s="15" customFormat="1">
      <c r="A268" s="88"/>
      <c r="B268" s="81"/>
      <c r="C268" s="81"/>
      <c r="D268" s="81"/>
      <c r="E268" s="81"/>
      <c r="F268" s="54"/>
      <c r="G268" s="54"/>
      <c r="H268" s="54"/>
      <c r="I268" s="54"/>
      <c r="J268" s="54"/>
    </row>
    <row r="269" spans="1:10" s="15" customFormat="1">
      <c r="A269" s="88"/>
      <c r="B269" s="81"/>
      <c r="C269" s="81"/>
      <c r="D269" s="81"/>
      <c r="E269" s="81"/>
      <c r="F269" s="54"/>
      <c r="G269" s="54"/>
      <c r="H269" s="54"/>
      <c r="I269" s="54"/>
      <c r="J269" s="54"/>
    </row>
    <row r="270" spans="1:10" s="15" customFormat="1">
      <c r="A270" s="88"/>
      <c r="B270" s="81"/>
      <c r="C270" s="81"/>
      <c r="D270" s="81"/>
      <c r="E270" s="81"/>
      <c r="F270" s="54"/>
      <c r="G270" s="54"/>
      <c r="H270" s="54"/>
      <c r="I270" s="54"/>
      <c r="J270" s="54"/>
    </row>
    <row r="271" spans="1:10" s="15" customFormat="1">
      <c r="A271" s="88"/>
      <c r="B271" s="81"/>
      <c r="C271" s="81"/>
      <c r="D271" s="81"/>
      <c r="E271" s="81"/>
      <c r="F271" s="54"/>
      <c r="G271" s="54"/>
      <c r="H271" s="54"/>
      <c r="I271" s="54"/>
      <c r="J271" s="54"/>
    </row>
    <row r="272" spans="1:10" s="15" customFormat="1">
      <c r="A272" s="88"/>
      <c r="B272" s="81"/>
      <c r="C272" s="81"/>
      <c r="D272" s="81"/>
      <c r="E272" s="81"/>
      <c r="F272" s="54"/>
      <c r="G272" s="54"/>
      <c r="H272" s="54"/>
      <c r="I272" s="54"/>
      <c r="J272" s="54"/>
    </row>
    <row r="273" spans="1:10" s="15" customFormat="1">
      <c r="A273" s="88"/>
      <c r="B273" s="81"/>
      <c r="C273" s="81"/>
      <c r="D273" s="81"/>
      <c r="E273" s="81"/>
      <c r="F273" s="54"/>
      <c r="G273" s="54"/>
      <c r="H273" s="54"/>
      <c r="I273" s="54"/>
      <c r="J273" s="54"/>
    </row>
    <row r="274" spans="1:10" s="15" customFormat="1">
      <c r="A274" s="88"/>
      <c r="B274" s="81"/>
      <c r="C274" s="81"/>
      <c r="D274" s="81"/>
      <c r="E274" s="81"/>
      <c r="F274" s="54"/>
      <c r="G274" s="54"/>
      <c r="H274" s="54"/>
      <c r="I274" s="54"/>
      <c r="J274" s="54"/>
    </row>
    <row r="275" spans="1:10" s="15" customFormat="1">
      <c r="A275" s="88"/>
      <c r="B275" s="81"/>
      <c r="C275" s="81"/>
      <c r="D275" s="81"/>
      <c r="E275" s="81"/>
      <c r="F275" s="54"/>
      <c r="G275" s="54"/>
      <c r="H275" s="54"/>
      <c r="I275" s="54"/>
      <c r="J275" s="54"/>
    </row>
    <row r="276" spans="1:10" s="15" customFormat="1">
      <c r="A276" s="88"/>
      <c r="B276" s="81"/>
      <c r="C276" s="81"/>
      <c r="D276" s="81"/>
      <c r="E276" s="81"/>
      <c r="F276" s="54"/>
      <c r="G276" s="54"/>
      <c r="H276" s="54"/>
      <c r="I276" s="54"/>
      <c r="J276" s="54"/>
    </row>
    <row r="277" spans="1:10" s="15" customFormat="1">
      <c r="A277" s="88"/>
      <c r="B277" s="81"/>
      <c r="C277" s="81"/>
      <c r="D277" s="81"/>
      <c r="E277" s="81"/>
      <c r="F277" s="54"/>
      <c r="G277" s="54"/>
      <c r="H277" s="54"/>
      <c r="I277" s="54"/>
      <c r="J277" s="54"/>
    </row>
    <row r="278" spans="1:10" s="15" customFormat="1">
      <c r="A278" s="88"/>
      <c r="B278" s="81"/>
      <c r="C278" s="81"/>
      <c r="D278" s="81"/>
      <c r="E278" s="81"/>
      <c r="F278" s="54"/>
      <c r="G278" s="54"/>
      <c r="H278" s="54"/>
      <c r="I278" s="54"/>
      <c r="J278" s="54"/>
    </row>
    <row r="279" spans="1:10" s="15" customFormat="1">
      <c r="A279" s="88"/>
      <c r="B279" s="81"/>
      <c r="C279" s="81"/>
      <c r="D279" s="81"/>
      <c r="E279" s="81"/>
      <c r="F279" s="54"/>
      <c r="G279" s="54"/>
      <c r="H279" s="54"/>
      <c r="I279" s="54"/>
      <c r="J279" s="54"/>
    </row>
    <row r="280" spans="1:10" s="15" customFormat="1">
      <c r="A280" s="88"/>
      <c r="B280" s="81"/>
      <c r="C280" s="81"/>
      <c r="D280" s="81"/>
      <c r="E280" s="81"/>
      <c r="F280" s="54"/>
      <c r="G280" s="54"/>
      <c r="H280" s="54"/>
      <c r="I280" s="54"/>
      <c r="J280" s="54"/>
    </row>
    <row r="281" spans="1:10" s="15" customFormat="1">
      <c r="A281" s="88"/>
      <c r="B281" s="81"/>
      <c r="C281" s="81"/>
      <c r="D281" s="81"/>
      <c r="E281" s="81"/>
      <c r="F281" s="54"/>
      <c r="G281" s="54"/>
      <c r="H281" s="54"/>
      <c r="I281" s="54"/>
      <c r="J281" s="54"/>
    </row>
    <row r="282" spans="1:10" s="15" customFormat="1">
      <c r="A282" s="88"/>
      <c r="B282" s="81"/>
      <c r="C282" s="81"/>
      <c r="D282" s="81"/>
      <c r="E282" s="81"/>
      <c r="F282" s="54"/>
      <c r="G282" s="54"/>
      <c r="H282" s="54"/>
      <c r="I282" s="54"/>
      <c r="J282" s="54"/>
    </row>
    <row r="283" spans="1:10" s="15" customFormat="1">
      <c r="A283" s="88"/>
      <c r="B283" s="81"/>
      <c r="C283" s="81"/>
      <c r="D283" s="81"/>
      <c r="E283" s="81"/>
      <c r="F283" s="54"/>
      <c r="G283" s="54"/>
      <c r="H283" s="54"/>
      <c r="I283" s="54"/>
      <c r="J283" s="54"/>
    </row>
    <row r="284" spans="1:10" s="15" customFormat="1">
      <c r="A284" s="88"/>
      <c r="B284" s="81"/>
      <c r="C284" s="81"/>
      <c r="D284" s="81"/>
      <c r="E284" s="81"/>
      <c r="F284" s="54"/>
      <c r="G284" s="54"/>
      <c r="H284" s="54"/>
      <c r="I284" s="54"/>
      <c r="J284" s="54"/>
    </row>
    <row r="285" spans="1:10" s="15" customFormat="1">
      <c r="A285" s="88"/>
      <c r="B285" s="81"/>
      <c r="C285" s="81"/>
      <c r="D285" s="81"/>
      <c r="E285" s="81"/>
      <c r="F285" s="54"/>
      <c r="G285" s="54"/>
      <c r="H285" s="54"/>
      <c r="I285" s="54"/>
      <c r="J285" s="54"/>
    </row>
    <row r="286" spans="1:10" s="15" customFormat="1">
      <c r="A286" s="88"/>
      <c r="B286" s="81"/>
      <c r="C286" s="81"/>
      <c r="D286" s="81"/>
      <c r="E286" s="81"/>
      <c r="F286" s="54"/>
      <c r="G286" s="54"/>
      <c r="H286" s="54"/>
      <c r="I286" s="54"/>
      <c r="J286" s="54"/>
    </row>
    <row r="287" spans="1:10" s="15" customFormat="1">
      <c r="A287" s="88"/>
      <c r="B287" s="81"/>
      <c r="C287" s="81"/>
      <c r="D287" s="81"/>
      <c r="E287" s="81"/>
      <c r="F287" s="54"/>
      <c r="G287" s="54"/>
      <c r="H287" s="54"/>
      <c r="I287" s="54"/>
      <c r="J287" s="54"/>
    </row>
    <row r="288" spans="1:10" s="15" customFormat="1">
      <c r="A288" s="88"/>
      <c r="B288" s="81"/>
      <c r="C288" s="81"/>
      <c r="D288" s="81"/>
      <c r="E288" s="81"/>
      <c r="F288" s="54"/>
      <c r="G288" s="54"/>
      <c r="H288" s="54"/>
      <c r="I288" s="54"/>
      <c r="J288" s="54"/>
    </row>
    <row r="289" spans="1:10" s="15" customFormat="1">
      <c r="A289" s="88"/>
      <c r="B289" s="81"/>
      <c r="C289" s="81"/>
      <c r="D289" s="81"/>
      <c r="E289" s="81"/>
      <c r="F289" s="54"/>
      <c r="G289" s="54"/>
      <c r="H289" s="54"/>
      <c r="I289" s="54"/>
      <c r="J289" s="54"/>
    </row>
    <row r="290" spans="1:10" s="15" customFormat="1">
      <c r="A290" s="88"/>
      <c r="B290" s="81"/>
      <c r="C290" s="81"/>
      <c r="D290" s="81"/>
      <c r="E290" s="81"/>
      <c r="F290" s="54"/>
      <c r="G290" s="54"/>
      <c r="H290" s="54"/>
      <c r="I290" s="54"/>
      <c r="J290" s="54"/>
    </row>
    <row r="291" spans="1:10" s="15" customFormat="1">
      <c r="A291" s="88"/>
      <c r="B291" s="81"/>
      <c r="C291" s="81"/>
      <c r="D291" s="81"/>
      <c r="E291" s="81"/>
      <c r="F291" s="54"/>
      <c r="G291" s="54"/>
      <c r="H291" s="54"/>
      <c r="I291" s="54"/>
      <c r="J291" s="54"/>
    </row>
    <row r="292" spans="1:10" s="15" customFormat="1">
      <c r="A292" s="88"/>
      <c r="B292" s="81"/>
      <c r="C292" s="81"/>
      <c r="D292" s="81"/>
      <c r="E292" s="81"/>
      <c r="F292" s="54"/>
      <c r="G292" s="54"/>
      <c r="H292" s="54"/>
      <c r="I292" s="54"/>
      <c r="J292" s="54"/>
    </row>
    <row r="293" spans="1:10" s="15" customFormat="1">
      <c r="A293" s="88"/>
      <c r="B293" s="81"/>
      <c r="C293" s="81"/>
      <c r="D293" s="81"/>
      <c r="E293" s="81"/>
      <c r="F293" s="54"/>
      <c r="G293" s="54"/>
      <c r="H293" s="54"/>
      <c r="I293" s="54"/>
      <c r="J293" s="54"/>
    </row>
    <row r="294" spans="1:10" s="15" customFormat="1">
      <c r="A294" s="88"/>
      <c r="B294" s="81"/>
      <c r="C294" s="81"/>
      <c r="D294" s="81"/>
      <c r="E294" s="81"/>
      <c r="F294" s="54"/>
      <c r="G294" s="54"/>
      <c r="H294" s="54"/>
      <c r="I294" s="54"/>
      <c r="J294" s="54"/>
    </row>
    <row r="295" spans="1:10" s="15" customFormat="1">
      <c r="A295" s="88"/>
      <c r="B295" s="81"/>
      <c r="C295" s="81"/>
      <c r="D295" s="81"/>
      <c r="E295" s="81"/>
      <c r="F295" s="54"/>
      <c r="G295" s="54"/>
      <c r="H295" s="54"/>
      <c r="I295" s="54"/>
      <c r="J295" s="54"/>
    </row>
    <row r="296" spans="1:10" s="15" customFormat="1">
      <c r="A296" s="88"/>
      <c r="B296" s="81"/>
      <c r="C296" s="81"/>
      <c r="D296" s="81"/>
      <c r="E296" s="81"/>
      <c r="F296" s="54"/>
      <c r="G296" s="54"/>
      <c r="H296" s="54"/>
      <c r="I296" s="54"/>
      <c r="J296" s="54"/>
    </row>
    <row r="297" spans="1:10" s="15" customFormat="1">
      <c r="A297" s="88"/>
      <c r="B297" s="81"/>
      <c r="C297" s="81"/>
      <c r="D297" s="81"/>
      <c r="E297" s="81"/>
      <c r="F297" s="54"/>
      <c r="G297" s="54"/>
      <c r="H297" s="54"/>
      <c r="I297" s="54"/>
      <c r="J297" s="54"/>
    </row>
    <row r="298" spans="1:10" s="15" customFormat="1">
      <c r="A298" s="88"/>
      <c r="B298" s="81"/>
      <c r="C298" s="81"/>
      <c r="D298" s="81"/>
      <c r="E298" s="81"/>
      <c r="F298" s="54"/>
      <c r="G298" s="54"/>
      <c r="H298" s="54"/>
      <c r="I298" s="54"/>
      <c r="J298" s="54"/>
    </row>
    <row r="299" spans="1:10" s="15" customFormat="1">
      <c r="A299" s="88"/>
      <c r="B299" s="81"/>
      <c r="C299" s="81"/>
      <c r="D299" s="81"/>
      <c r="E299" s="81"/>
      <c r="F299" s="54"/>
      <c r="G299" s="54"/>
      <c r="H299" s="54"/>
      <c r="I299" s="54"/>
      <c r="J299" s="54"/>
    </row>
    <row r="300" spans="1:10" s="15" customFormat="1">
      <c r="A300" s="88"/>
      <c r="B300" s="81"/>
      <c r="C300" s="81"/>
      <c r="D300" s="81"/>
      <c r="E300" s="81"/>
      <c r="F300" s="54"/>
      <c r="G300" s="54"/>
      <c r="H300" s="54"/>
      <c r="I300" s="54"/>
      <c r="J300" s="54"/>
    </row>
    <row r="301" spans="1:10" s="15" customFormat="1">
      <c r="A301" s="88"/>
      <c r="B301" s="81"/>
      <c r="C301" s="81"/>
      <c r="D301" s="81"/>
      <c r="E301" s="81"/>
      <c r="F301" s="54"/>
      <c r="G301" s="54"/>
      <c r="H301" s="54"/>
      <c r="I301" s="54"/>
      <c r="J301" s="54"/>
    </row>
    <row r="302" spans="1:10" s="15" customFormat="1">
      <c r="A302" s="88"/>
      <c r="B302" s="81"/>
      <c r="C302" s="81"/>
      <c r="D302" s="81"/>
      <c r="E302" s="81"/>
      <c r="F302" s="54"/>
      <c r="G302" s="54"/>
      <c r="H302" s="54"/>
      <c r="I302" s="54"/>
      <c r="J302" s="54"/>
    </row>
    <row r="303" spans="1:10" s="15" customFormat="1">
      <c r="A303" s="88"/>
      <c r="B303" s="81"/>
      <c r="C303" s="81"/>
      <c r="D303" s="81"/>
      <c r="E303" s="81"/>
      <c r="F303" s="54"/>
      <c r="G303" s="54"/>
      <c r="H303" s="54"/>
      <c r="I303" s="54"/>
      <c r="J303" s="54"/>
    </row>
    <row r="304" spans="1:10" s="15" customFormat="1">
      <c r="A304" s="88"/>
      <c r="B304" s="81"/>
      <c r="C304" s="81"/>
      <c r="D304" s="81"/>
      <c r="E304" s="81"/>
      <c r="F304" s="54"/>
      <c r="G304" s="54"/>
      <c r="H304" s="54"/>
      <c r="I304" s="54"/>
      <c r="J304" s="54"/>
    </row>
    <row r="305" spans="1:10" s="15" customFormat="1">
      <c r="A305" s="88"/>
      <c r="B305" s="81"/>
      <c r="C305" s="81"/>
      <c r="D305" s="81"/>
      <c r="E305" s="81"/>
      <c r="F305" s="54"/>
      <c r="G305" s="54"/>
      <c r="H305" s="54"/>
      <c r="I305" s="54"/>
      <c r="J305" s="54"/>
    </row>
    <row r="306" spans="1:10" s="15" customFormat="1">
      <c r="A306" s="88"/>
      <c r="B306" s="81"/>
      <c r="C306" s="81"/>
      <c r="D306" s="81"/>
      <c r="E306" s="81"/>
      <c r="F306" s="54"/>
      <c r="G306" s="54"/>
      <c r="H306" s="54"/>
      <c r="I306" s="54"/>
      <c r="J306" s="54"/>
    </row>
    <row r="307" spans="1:10" s="15" customFormat="1">
      <c r="A307" s="88"/>
      <c r="B307" s="81"/>
      <c r="C307" s="81"/>
      <c r="D307" s="81"/>
      <c r="E307" s="81"/>
      <c r="F307" s="54"/>
      <c r="G307" s="54"/>
      <c r="H307" s="54"/>
      <c r="I307" s="54"/>
      <c r="J307" s="54"/>
    </row>
    <row r="308" spans="1:10" s="15" customFormat="1">
      <c r="A308" s="26"/>
      <c r="F308" s="14"/>
      <c r="G308" s="14"/>
      <c r="H308" s="14"/>
      <c r="I308" s="14"/>
      <c r="J308" s="14"/>
    </row>
    <row r="309" spans="1:10" s="15" customFormat="1">
      <c r="A309" s="26"/>
      <c r="F309" s="14"/>
      <c r="G309" s="14"/>
      <c r="H309" s="14"/>
      <c r="I309" s="14"/>
      <c r="J309" s="14"/>
    </row>
    <row r="310" spans="1:10" s="15" customFormat="1">
      <c r="A310" s="26"/>
      <c r="F310" s="14"/>
      <c r="G310" s="14"/>
      <c r="H310" s="14"/>
      <c r="I310" s="14"/>
      <c r="J310" s="14"/>
    </row>
    <row r="311" spans="1:10" s="15" customFormat="1">
      <c r="A311" s="26"/>
      <c r="F311" s="14"/>
      <c r="G311" s="14"/>
      <c r="H311" s="14"/>
      <c r="I311" s="14"/>
      <c r="J311" s="14"/>
    </row>
    <row r="312" spans="1:10" s="15" customFormat="1">
      <c r="A312" s="26"/>
      <c r="F312" s="14"/>
      <c r="G312" s="14"/>
      <c r="H312" s="14"/>
      <c r="I312" s="14"/>
      <c r="J312" s="14"/>
    </row>
    <row r="313" spans="1:10" s="15" customFormat="1">
      <c r="A313" s="26"/>
      <c r="F313" s="14"/>
      <c r="G313" s="14"/>
      <c r="H313" s="14"/>
      <c r="I313" s="14"/>
      <c r="J313" s="14"/>
    </row>
    <row r="314" spans="1:10" s="15" customFormat="1">
      <c r="A314" s="26"/>
      <c r="F314" s="14"/>
      <c r="G314" s="14"/>
      <c r="H314" s="14"/>
      <c r="I314" s="14"/>
      <c r="J314" s="14"/>
    </row>
    <row r="315" spans="1:10" s="15" customFormat="1">
      <c r="A315" s="26"/>
      <c r="F315" s="14"/>
      <c r="G315" s="14"/>
      <c r="H315" s="14"/>
      <c r="I315" s="14"/>
      <c r="J315" s="14"/>
    </row>
    <row r="316" spans="1:10" s="15" customFormat="1">
      <c r="A316" s="26"/>
      <c r="F316" s="14"/>
      <c r="G316" s="14"/>
      <c r="H316" s="14"/>
      <c r="I316" s="14"/>
      <c r="J316" s="14"/>
    </row>
    <row r="317" spans="1:10" s="15" customFormat="1">
      <c r="A317" s="26"/>
      <c r="F317" s="14"/>
      <c r="G317" s="14"/>
      <c r="H317" s="14"/>
      <c r="I317" s="14"/>
      <c r="J317" s="14"/>
    </row>
    <row r="318" spans="1:10" s="15" customFormat="1">
      <c r="A318" s="26"/>
      <c r="F318" s="14"/>
      <c r="G318" s="14"/>
      <c r="H318" s="14"/>
      <c r="I318" s="14"/>
      <c r="J318" s="14"/>
    </row>
    <row r="319" spans="1:10" s="15" customFormat="1">
      <c r="A319" s="26"/>
      <c r="F319" s="14"/>
      <c r="G319" s="14"/>
      <c r="H319" s="14"/>
      <c r="I319" s="14"/>
      <c r="J319" s="14"/>
    </row>
    <row r="320" spans="1:10" s="15" customFormat="1">
      <c r="A320" s="26"/>
      <c r="F320" s="14"/>
      <c r="G320" s="14"/>
      <c r="H320" s="14"/>
      <c r="I320" s="14"/>
      <c r="J320" s="14"/>
    </row>
    <row r="321" spans="1:10" s="15" customFormat="1">
      <c r="A321" s="26"/>
      <c r="F321" s="14"/>
      <c r="G321" s="14"/>
      <c r="H321" s="14"/>
      <c r="I321" s="14"/>
      <c r="J321" s="14"/>
    </row>
    <row r="322" spans="1:10" s="15" customFormat="1">
      <c r="A322" s="26"/>
      <c r="F322" s="14"/>
      <c r="G322" s="14"/>
      <c r="H322" s="14"/>
      <c r="I322" s="14"/>
      <c r="J322" s="14"/>
    </row>
    <row r="323" spans="1:10" s="15" customFormat="1">
      <c r="A323" s="26"/>
      <c r="F323" s="14"/>
      <c r="G323" s="14"/>
      <c r="H323" s="14"/>
      <c r="I323" s="14"/>
      <c r="J323" s="14"/>
    </row>
    <row r="324" spans="1:10" s="15" customFormat="1">
      <c r="A324" s="26"/>
      <c r="F324" s="14"/>
      <c r="G324" s="14"/>
      <c r="H324" s="14"/>
      <c r="I324" s="14"/>
      <c r="J324" s="14"/>
    </row>
    <row r="325" spans="1:10" s="15" customFormat="1">
      <c r="A325" s="26"/>
      <c r="F325" s="14"/>
      <c r="G325" s="14"/>
      <c r="H325" s="14"/>
      <c r="I325" s="14"/>
      <c r="J325" s="14"/>
    </row>
    <row r="326" spans="1:10" s="15" customFormat="1">
      <c r="A326" s="26"/>
      <c r="F326" s="14"/>
      <c r="G326" s="14"/>
      <c r="H326" s="14"/>
      <c r="I326" s="14"/>
      <c r="J326" s="14"/>
    </row>
    <row r="327" spans="1:10" s="15" customFormat="1">
      <c r="A327" s="26"/>
      <c r="F327" s="14"/>
      <c r="G327" s="14"/>
      <c r="H327" s="14"/>
      <c r="I327" s="14"/>
      <c r="J327" s="14"/>
    </row>
    <row r="328" spans="1:10" s="15" customFormat="1">
      <c r="A328" s="26"/>
      <c r="F328" s="14"/>
      <c r="G328" s="14"/>
      <c r="H328" s="14"/>
      <c r="I328" s="14"/>
      <c r="J328" s="14"/>
    </row>
    <row r="329" spans="1:10" s="15" customFormat="1">
      <c r="A329" s="26"/>
      <c r="F329" s="14"/>
      <c r="G329" s="14"/>
      <c r="H329" s="14"/>
      <c r="I329" s="14"/>
      <c r="J329" s="14"/>
    </row>
    <row r="330" spans="1:10" s="15" customFormat="1">
      <c r="A330" s="26"/>
      <c r="F330" s="14"/>
      <c r="G330" s="14"/>
      <c r="H330" s="14"/>
      <c r="I330" s="14"/>
      <c r="J330" s="14"/>
    </row>
    <row r="331" spans="1:10" s="15" customFormat="1">
      <c r="A331" s="26"/>
      <c r="F331" s="14"/>
      <c r="G331" s="14"/>
      <c r="H331" s="14"/>
      <c r="I331" s="14"/>
      <c r="J331" s="14"/>
    </row>
    <row r="332" spans="1:10" s="15" customFormat="1">
      <c r="A332" s="26"/>
      <c r="F332" s="14"/>
      <c r="G332" s="14"/>
      <c r="H332" s="14"/>
      <c r="I332" s="14"/>
      <c r="J332" s="14"/>
    </row>
    <row r="333" spans="1:10" s="15" customFormat="1">
      <c r="A333" s="26"/>
      <c r="F333" s="14"/>
      <c r="G333" s="14"/>
      <c r="H333" s="14"/>
      <c r="I333" s="14"/>
      <c r="J333" s="14"/>
    </row>
    <row r="334" spans="1:10" s="15" customFormat="1">
      <c r="A334" s="26"/>
      <c r="F334" s="14"/>
      <c r="G334" s="14"/>
      <c r="H334" s="14"/>
      <c r="I334" s="14"/>
      <c r="J334" s="14"/>
    </row>
    <row r="335" spans="1:10" s="15" customFormat="1">
      <c r="A335" s="26"/>
      <c r="F335" s="14"/>
      <c r="G335" s="14"/>
      <c r="H335" s="14"/>
      <c r="I335" s="14"/>
      <c r="J335" s="14"/>
    </row>
    <row r="336" spans="1:10" s="15" customFormat="1">
      <c r="A336" s="26"/>
      <c r="F336" s="14"/>
      <c r="G336" s="14"/>
      <c r="H336" s="14"/>
      <c r="I336" s="14"/>
      <c r="J336" s="14"/>
    </row>
    <row r="337" spans="1:10" s="15" customFormat="1">
      <c r="A337" s="26"/>
      <c r="F337" s="14"/>
      <c r="G337" s="14"/>
      <c r="H337" s="14"/>
      <c r="I337" s="14"/>
      <c r="J337" s="14"/>
    </row>
    <row r="338" spans="1:10" s="15" customFormat="1">
      <c r="A338" s="26"/>
      <c r="F338" s="14"/>
      <c r="G338" s="14"/>
      <c r="H338" s="14"/>
      <c r="I338" s="14"/>
      <c r="J338" s="14"/>
    </row>
    <row r="339" spans="1:10" s="15" customFormat="1">
      <c r="A339" s="26"/>
      <c r="F339" s="14"/>
      <c r="G339" s="14"/>
      <c r="H339" s="14"/>
      <c r="I339" s="14"/>
      <c r="J339" s="14"/>
    </row>
    <row r="340" spans="1:10" s="15" customFormat="1">
      <c r="A340" s="26"/>
      <c r="F340" s="14"/>
      <c r="G340" s="14"/>
      <c r="H340" s="14"/>
      <c r="I340" s="14"/>
      <c r="J340" s="14"/>
    </row>
    <row r="341" spans="1:10" s="15" customFormat="1">
      <c r="A341" s="26"/>
      <c r="F341" s="14"/>
      <c r="G341" s="14"/>
      <c r="H341" s="14"/>
      <c r="I341" s="14"/>
      <c r="J341" s="14"/>
    </row>
    <row r="342" spans="1:10" s="15" customFormat="1">
      <c r="A342" s="26"/>
      <c r="F342" s="14"/>
      <c r="G342" s="14"/>
      <c r="H342" s="14"/>
      <c r="I342" s="14"/>
      <c r="J342" s="14"/>
    </row>
    <row r="343" spans="1:10" s="15" customFormat="1">
      <c r="A343" s="26"/>
      <c r="F343" s="14"/>
      <c r="G343" s="14"/>
      <c r="H343" s="14"/>
      <c r="I343" s="14"/>
      <c r="J343" s="14"/>
    </row>
    <row r="344" spans="1:10" s="15" customFormat="1">
      <c r="A344" s="26"/>
      <c r="F344" s="14"/>
      <c r="G344" s="14"/>
      <c r="H344" s="14"/>
      <c r="I344" s="14"/>
      <c r="J344" s="14"/>
    </row>
    <row r="345" spans="1:10" s="15" customFormat="1">
      <c r="A345" s="26"/>
      <c r="F345" s="14"/>
      <c r="G345" s="14"/>
      <c r="H345" s="14"/>
      <c r="I345" s="14"/>
      <c r="J345" s="14"/>
    </row>
    <row r="346" spans="1:10" s="15" customFormat="1">
      <c r="A346" s="26"/>
      <c r="F346" s="14"/>
      <c r="G346" s="14"/>
      <c r="H346" s="14"/>
      <c r="I346" s="14"/>
      <c r="J346" s="14"/>
    </row>
    <row r="347" spans="1:10" s="15" customFormat="1">
      <c r="A347" s="26"/>
      <c r="F347" s="14"/>
      <c r="G347" s="14"/>
      <c r="H347" s="14"/>
      <c r="I347" s="14"/>
      <c r="J347" s="14"/>
    </row>
    <row r="348" spans="1:10" s="15" customFormat="1">
      <c r="A348" s="26"/>
      <c r="F348" s="14"/>
      <c r="G348" s="14"/>
      <c r="H348" s="14"/>
      <c r="I348" s="14"/>
      <c r="J348" s="14"/>
    </row>
    <row r="349" spans="1:10" s="15" customFormat="1">
      <c r="A349" s="26"/>
      <c r="F349" s="14"/>
      <c r="G349" s="14"/>
      <c r="H349" s="14"/>
      <c r="I349" s="14"/>
      <c r="J349" s="14"/>
    </row>
    <row r="350" spans="1:10" s="15" customFormat="1">
      <c r="A350" s="26"/>
      <c r="F350" s="14"/>
      <c r="G350" s="14"/>
      <c r="H350" s="14"/>
      <c r="I350" s="14"/>
      <c r="J350" s="14"/>
    </row>
    <row r="351" spans="1:10" s="15" customFormat="1">
      <c r="A351" s="26"/>
      <c r="F351" s="14"/>
      <c r="G351" s="14"/>
      <c r="H351" s="14"/>
      <c r="I351" s="14"/>
      <c r="J351" s="14"/>
    </row>
    <row r="352" spans="1:10" s="15" customFormat="1">
      <c r="A352" s="26"/>
      <c r="F352" s="14"/>
      <c r="G352" s="14"/>
      <c r="H352" s="14"/>
      <c r="I352" s="14"/>
      <c r="J352" s="14"/>
    </row>
  </sheetData>
  <mergeCells count="60">
    <mergeCell ref="G8:J8"/>
    <mergeCell ref="G5:I5"/>
    <mergeCell ref="A47:A48"/>
    <mergeCell ref="A1:B6"/>
    <mergeCell ref="A11:B11"/>
    <mergeCell ref="G1:J1"/>
    <mergeCell ref="A22:C22"/>
    <mergeCell ref="G2:J2"/>
    <mergeCell ref="G4:J4"/>
    <mergeCell ref="G18:J18"/>
    <mergeCell ref="G22:J22"/>
    <mergeCell ref="A14:B14"/>
    <mergeCell ref="G15:J15"/>
    <mergeCell ref="G14:J14"/>
    <mergeCell ref="G12:J12"/>
    <mergeCell ref="G10:J10"/>
    <mergeCell ref="G9:J9"/>
    <mergeCell ref="A50:J50"/>
    <mergeCell ref="A16:B16"/>
    <mergeCell ref="B34:F34"/>
    <mergeCell ref="A23:B23"/>
    <mergeCell ref="B33:G33"/>
    <mergeCell ref="B32:H32"/>
    <mergeCell ref="G23:J23"/>
    <mergeCell ref="B31:F31"/>
    <mergeCell ref="A21:B21"/>
    <mergeCell ref="G24:J24"/>
    <mergeCell ref="G25:J25"/>
    <mergeCell ref="B43:F43"/>
    <mergeCell ref="G47:J47"/>
    <mergeCell ref="B37:F37"/>
    <mergeCell ref="B35:F35"/>
    <mergeCell ref="G3:J3"/>
    <mergeCell ref="A94:J94"/>
    <mergeCell ref="E47:E48"/>
    <mergeCell ref="D47:D48"/>
    <mergeCell ref="B39:F39"/>
    <mergeCell ref="B38:F38"/>
    <mergeCell ref="B41:F41"/>
    <mergeCell ref="G38:I38"/>
    <mergeCell ref="G39:I39"/>
    <mergeCell ref="B40:F40"/>
    <mergeCell ref="A45:J45"/>
    <mergeCell ref="A44:J44"/>
    <mergeCell ref="B42:F42"/>
    <mergeCell ref="A18:B18"/>
    <mergeCell ref="A15:B15"/>
    <mergeCell ref="A20:B20"/>
    <mergeCell ref="I201:J201"/>
    <mergeCell ref="C200:F200"/>
    <mergeCell ref="I200:J200"/>
    <mergeCell ref="A112:J112"/>
    <mergeCell ref="A180:J180"/>
    <mergeCell ref="A162:J162"/>
    <mergeCell ref="A171:J171"/>
    <mergeCell ref="B36:F36"/>
    <mergeCell ref="B47:B48"/>
    <mergeCell ref="F47:F48"/>
    <mergeCell ref="C47:C48"/>
    <mergeCell ref="C201:F201"/>
  </mergeCells>
  <phoneticPr fontId="4" type="noConversion"/>
  <pageMargins left="0.39370078740157483" right="0.31496062992125984" top="0.82677165354330717" bottom="0.21" header="0.6692913385826772" footer="0.19685039370078741"/>
  <pageSetup paperSize="9" scale="60" fitToHeight="9" orientation="landscape" verticalDpi="300" r:id="rId1"/>
  <headerFooter alignWithMargins="0"/>
  <ignoredErrors>
    <ignoredError sqref="B172:B179 B181:B1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Фінансовий план КНП</vt:lpstr>
      <vt:lpstr>'Фінансовий план КНП'!Заголовки_для_печати</vt:lpstr>
      <vt:lpstr>'Фінансовий план КНП'!Область_печати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2021-10-12T09:28:42Z</cp:lastPrinted>
  <dcterms:created xsi:type="dcterms:W3CDTF">2003-03-13T16:00:22Z</dcterms:created>
  <dcterms:modified xsi:type="dcterms:W3CDTF">2022-10-07T07:59:11Z</dcterms:modified>
</cp:coreProperties>
</file>